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8 ПРОДУКЦИЯ НИР\Завершённые НИОК(Т)Р\2026 14.23 клетки ДЦП\"/>
    </mc:Choice>
  </mc:AlternateContent>
  <xr:revisionPtr revIDLastSave="0" documentId="13_ncr:1_{6C1BD379-96B4-441C-AB62-AF83B327C1DF}" xr6:coauthVersionLast="47" xr6:coauthVersionMax="47" xr10:uidLastSave="{00000000-0000-0000-0000-000000000000}"/>
  <bookViews>
    <workbookView xWindow="-120" yWindow="-120" windowWidth="29040" windowHeight="15840" tabRatio="372" xr2:uid="{00000000-000D-0000-FFFF-FFFF00000000}"/>
  </bookViews>
  <sheets>
    <sheet name="калькулятор" sheetId="21" r:id="rId1"/>
    <sheet name="калькулятор упрощ для ПК" sheetId="2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0" l="1"/>
  <c r="C22" i="21"/>
  <c r="C23" i="21"/>
  <c r="C21" i="21"/>
  <c r="C20" i="21"/>
  <c r="C19" i="21"/>
  <c r="C18" i="21"/>
  <c r="C17" i="21"/>
  <c r="C16" i="21"/>
  <c r="E11" i="21"/>
  <c r="E10" i="21"/>
  <c r="E9" i="21"/>
  <c r="E8" i="21"/>
  <c r="E7" i="21"/>
  <c r="E6" i="21"/>
  <c r="F6" i="21" s="1"/>
  <c r="F7" i="21"/>
  <c r="C14" i="21" l="1"/>
  <c r="C15" i="21"/>
  <c r="C24" i="21"/>
  <c r="C7" i="21"/>
  <c r="C8" i="21"/>
  <c r="C9" i="21"/>
  <c r="C10" i="21"/>
  <c r="C11" i="21"/>
  <c r="C6" i="21"/>
  <c r="E24" i="21"/>
  <c r="F24" i="21" s="1"/>
  <c r="E15" i="21"/>
  <c r="F15" i="21" s="1"/>
  <c r="E14" i="21"/>
  <c r="F14" i="21" s="1"/>
  <c r="F11" i="21"/>
  <c r="F10" i="21"/>
  <c r="F9" i="21"/>
  <c r="F8" i="21"/>
  <c r="C22" i="20"/>
  <c r="C21" i="20"/>
  <c r="C20" i="20"/>
  <c r="C18" i="20"/>
  <c r="C17" i="20"/>
  <c r="C16" i="20"/>
  <c r="C15" i="20"/>
  <c r="C14" i="20"/>
  <c r="C13" i="20"/>
  <c r="C12" i="20"/>
  <c r="C10" i="20"/>
  <c r="C9" i="20"/>
  <c r="C8" i="20"/>
  <c r="C7" i="20"/>
  <c r="C6" i="20"/>
  <c r="C5" i="20"/>
  <c r="C26" i="21" l="1"/>
  <c r="B28" i="21" s="1"/>
  <c r="F26" i="21"/>
  <c r="E28" i="21" s="1"/>
  <c r="C24" i="20"/>
  <c r="B28" i="20" s="1"/>
</calcChain>
</file>

<file path=xl/sharedStrings.xml><?xml version="1.0" encoding="utf-8"?>
<sst xmlns="http://schemas.openxmlformats.org/spreadsheetml/2006/main" count="71" uniqueCount="48">
  <si>
    <t xml:space="preserve">Возраст матери ≥32 лет </t>
  </si>
  <si>
    <t>Внутриутробная гипоксия (Р20)</t>
  </si>
  <si>
    <t xml:space="preserve">Плацентарные нарушения (О43) </t>
  </si>
  <si>
    <t>Инфекция амниотической полости и плодных оболочек (O41.1)</t>
  </si>
  <si>
    <t>Дыхательное расстройство у новорожденного [дистресс] (P22)</t>
  </si>
  <si>
    <t xml:space="preserve">Гипоксическая ишемическая энцефалопатия новорожденного (P91.6) </t>
  </si>
  <si>
    <t>Анемия недоношенных (P61.2)</t>
  </si>
  <si>
    <t xml:space="preserve">Неонатальная желтуха, обусловленная чрезмерным гемолизом (P58) </t>
  </si>
  <si>
    <t xml:space="preserve">Внутричерепное нетравматическое кровоизлияние у плода и новорожденного (P52) </t>
  </si>
  <si>
    <t xml:space="preserve">Бронхолегочная дисплазия, возникшая в перинатальном периоде (P27.1) </t>
  </si>
  <si>
    <t xml:space="preserve"> Гемоглобин ≥156,8 г/л</t>
  </si>
  <si>
    <t>Сумма баллов</t>
  </si>
  <si>
    <t>Клинико-анамнестические данные матери</t>
  </si>
  <si>
    <t>Клинические данные ребенка при рождении</t>
  </si>
  <si>
    <r>
      <t>П</t>
    </r>
    <r>
      <rPr>
        <b/>
        <sz val="14"/>
        <color rgb="FF000000"/>
        <rFont val="Times New Roman"/>
        <family val="1"/>
        <charset val="204"/>
      </rPr>
      <t>оказатели неонатального периода</t>
    </r>
  </si>
  <si>
    <t>Сегментоядерные нейтрофилы ≥37 %</t>
  </si>
  <si>
    <t>Вероятность ЗАДЕРЖКИ ЭТАПОВ РАЗВИТИЯ (R62.0)</t>
  </si>
  <si>
    <t>Преждевременные роды и родоразрешение (О60)</t>
  </si>
  <si>
    <t>Недостаточный рост плода, требующий предоставления медицинской помощи матери (О36.5)</t>
  </si>
  <si>
    <r>
      <t xml:space="preserve">Эритроциты ≥4,04 </t>
    </r>
    <r>
      <rPr>
        <b/>
        <sz val="11"/>
        <color theme="0"/>
        <rFont val="Calibri"/>
        <family val="2"/>
        <charset val="204"/>
      </rPr>
      <t>×</t>
    </r>
    <r>
      <rPr>
        <b/>
        <sz val="11"/>
        <color theme="0"/>
        <rFont val="Calibri"/>
        <family val="2"/>
        <charset val="204"/>
        <scheme val="minor"/>
      </rPr>
      <t xml:space="preserve"> 10</t>
    </r>
    <r>
      <rPr>
        <b/>
        <vertAlign val="superscript"/>
        <sz val="12"/>
        <color theme="0"/>
        <rFont val="Calibri"/>
        <family val="2"/>
        <charset val="204"/>
        <scheme val="minor"/>
      </rPr>
      <t>12</t>
    </r>
    <r>
      <rPr>
        <b/>
        <vertAlign val="superscript"/>
        <sz val="11"/>
        <color theme="0"/>
        <rFont val="Calibri"/>
        <family val="2"/>
        <charset val="204"/>
        <scheme val="minor"/>
      </rPr>
      <t xml:space="preserve"> </t>
    </r>
    <r>
      <rPr>
        <b/>
        <sz val="11"/>
        <color theme="0"/>
        <rFont val="Calibri"/>
        <family val="2"/>
        <charset val="204"/>
        <scheme val="minor"/>
      </rPr>
      <t>г/л</t>
    </r>
  </si>
  <si>
    <r>
      <t>Лейкоциты ≥7,93 × 10</t>
    </r>
    <r>
      <rPr>
        <b/>
        <vertAlign val="superscript"/>
        <sz val="11"/>
        <color theme="0"/>
        <rFont val="Calibri"/>
        <family val="2"/>
        <charset val="204"/>
        <scheme val="minor"/>
      </rPr>
      <t>9</t>
    </r>
    <r>
      <rPr>
        <b/>
        <sz val="11"/>
        <color theme="0"/>
        <rFont val="Calibri"/>
        <family val="2"/>
        <charset val="204"/>
        <scheme val="minor"/>
      </rPr>
      <t>/л</t>
    </r>
  </si>
  <si>
    <t>Перивентрикулярные кисты (приобретенные) у новорожденного (Р91.1)</t>
  </si>
  <si>
    <t>По галкам и числам</t>
  </si>
  <si>
    <t>Баллы</t>
  </si>
  <si>
    <t>Нет</t>
  </si>
  <si>
    <t>Оценка</t>
  </si>
  <si>
    <t>Значение</t>
  </si>
  <si>
    <t>Показатели неонатального периода</t>
  </si>
  <si>
    <t>Суммарный прогностический коэффициент:</t>
  </si>
  <si>
    <t>Калькулятор определения церебрального паралича (G80)</t>
  </si>
  <si>
    <t>Срок гестации ≤ 28 недель</t>
  </si>
  <si>
    <t>Срок гестации ≥29 недель и ≤ 33 недель</t>
  </si>
  <si>
    <t>Срок гестации ≥34 и ≤36 недель</t>
  </si>
  <si>
    <t>Потребность в респираторной поддержке с рождения</t>
  </si>
  <si>
    <t>Оценка по шкале Апгар на 1-ой минуте жизни 6 и менее баллов</t>
  </si>
  <si>
    <t>Оценка по шкале Апгар на 1-ой минуте жизни 7 и более баллов</t>
  </si>
  <si>
    <t xml:space="preserve">Внутричерепное нетравматическое кровоизлияние у плода и новорожденного (P52) III–IV степени </t>
  </si>
  <si>
    <t xml:space="preserve">Внутричерепное нетравматическое кровоизлияние у плода и новорожденного (P52) I–II степени </t>
  </si>
  <si>
    <t>Глиоз вещества головного мозга</t>
  </si>
  <si>
    <t>Гипотония и гипорефлексия или гипертонус и гиперрефлексия</t>
  </si>
  <si>
    <t xml:space="preserve">Вероятность ЦЕРЕБРАЛЬНОГО ПАРАЛИЧА (G80) </t>
  </si>
  <si>
    <t>Приобретенная гидроцефалия новорожденного (P91.7)</t>
  </si>
  <si>
    <t>Церебральная лейкомаляция у новорожденного (P91.2)</t>
  </si>
  <si>
    <t>Судороги новорожденного (P90)</t>
  </si>
  <si>
    <t>Неонатальная кома (P91.5)</t>
  </si>
  <si>
    <t>Врожденная пневмония (P23)</t>
  </si>
  <si>
    <t>Другие инфекционные болезни, специфичные для перинатального периода (Р39)</t>
  </si>
  <si>
    <t>Бактериальный сепсис новорожденного (Р36)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</si>
</sst>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b/>
      <vertAlign val="superscript"/>
      <sz val="12"/>
      <color theme="0"/>
      <name val="Calibri"/>
      <family val="2"/>
      <charset val="204"/>
      <scheme val="minor"/>
    </font>
    <font>
      <b/>
      <vertAlign val="superscript"/>
      <sz val="11"/>
      <color theme="0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sz val="12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b/>
      <sz val="15"/>
      <color rgb="FF000000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theme="4" tint="0.79998168889431442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6" borderId="0" xfId="0" applyFill="1"/>
    <xf numFmtId="0" fontId="1" fillId="7" borderId="1" xfId="0" applyFont="1" applyFill="1" applyBorder="1"/>
    <xf numFmtId="0" fontId="1" fillId="7" borderId="2" xfId="0" applyFont="1" applyFill="1" applyBorder="1"/>
    <xf numFmtId="0" fontId="0" fillId="8" borderId="2" xfId="0" applyFill="1" applyBorder="1"/>
    <xf numFmtId="0" fontId="0" fillId="9" borderId="2" xfId="0" applyFill="1" applyBorder="1"/>
    <xf numFmtId="0" fontId="1" fillId="7" borderId="3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10" borderId="2" xfId="0" applyFill="1" applyBorder="1"/>
    <xf numFmtId="0" fontId="0" fillId="11" borderId="0" xfId="0" applyFill="1"/>
    <xf numFmtId="0" fontId="0" fillId="10" borderId="3" xfId="0" applyFill="1" applyBorder="1"/>
    <xf numFmtId="0" fontId="0" fillId="8" borderId="0" xfId="0" applyFill="1"/>
    <xf numFmtId="0" fontId="3" fillId="2" borderId="4" xfId="0" applyFont="1" applyFill="1" applyBorder="1" applyAlignment="1">
      <alignment horizontal="center" vertical="center" wrapText="1"/>
    </xf>
    <xf numFmtId="0" fontId="8" fillId="0" borderId="0" xfId="0" applyFont="1"/>
    <xf numFmtId="0" fontId="9" fillId="8" borderId="2" xfId="0" applyFont="1" applyFill="1" applyBorder="1"/>
    <xf numFmtId="0" fontId="9" fillId="8" borderId="2" xfId="0" applyFont="1" applyFill="1" applyBorder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11" fillId="3" borderId="0" xfId="0" applyFont="1" applyFill="1" applyProtection="1">
      <protection hidden="1"/>
    </xf>
    <xf numFmtId="0" fontId="11" fillId="4" borderId="0" xfId="0" applyFont="1" applyFill="1" applyProtection="1">
      <protection hidden="1"/>
    </xf>
    <xf numFmtId="0" fontId="11" fillId="0" borderId="0" xfId="0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12" fillId="0" borderId="0" xfId="0" applyFont="1" applyProtection="1">
      <protection hidden="1"/>
    </xf>
    <xf numFmtId="0" fontId="9" fillId="12" borderId="2" xfId="0" applyFont="1" applyFill="1" applyBorder="1" applyProtection="1">
      <protection hidden="1"/>
    </xf>
    <xf numFmtId="0" fontId="14" fillId="0" borderId="0" xfId="0" applyFont="1"/>
    <xf numFmtId="0" fontId="11" fillId="3" borderId="0" xfId="0" applyFont="1" applyFill="1"/>
    <xf numFmtId="0" fontId="11" fillId="5" borderId="0" xfId="0" applyFont="1" applyFill="1"/>
    <xf numFmtId="0" fontId="11" fillId="0" borderId="0" xfId="0" applyFont="1" applyAlignment="1">
      <alignment horizontal="right"/>
    </xf>
    <xf numFmtId="0" fontId="0" fillId="10" borderId="0" xfId="0" applyFill="1"/>
    <xf numFmtId="0" fontId="12" fillId="13" borderId="0" xfId="0" applyFont="1" applyFill="1" applyAlignment="1" applyProtection="1">
      <alignment horizontal="center"/>
      <protection hidden="1"/>
    </xf>
    <xf numFmtId="0" fontId="12" fillId="13" borderId="0" xfId="0" applyFont="1" applyFill="1" applyProtection="1">
      <protection hidden="1"/>
    </xf>
    <xf numFmtId="0" fontId="11" fillId="13" borderId="0" xfId="0" applyFont="1" applyFill="1" applyProtection="1">
      <protection hidden="1"/>
    </xf>
    <xf numFmtId="0" fontId="13" fillId="13" borderId="0" xfId="0" applyFont="1" applyFill="1" applyAlignment="1">
      <alignment horizontal="center"/>
    </xf>
    <xf numFmtId="0" fontId="9" fillId="14" borderId="0" xfId="0" applyFont="1" applyFill="1" applyProtection="1">
      <protection hidden="1"/>
    </xf>
    <xf numFmtId="0" fontId="11" fillId="13" borderId="0" xfId="0" applyFont="1" applyFill="1" applyAlignment="1" applyProtection="1">
      <alignment wrapText="1"/>
      <protection hidden="1"/>
    </xf>
    <xf numFmtId="0" fontId="15" fillId="15" borderId="0" xfId="0" applyFont="1" applyFill="1" applyAlignment="1" applyProtection="1">
      <alignment horizontal="center" vertical="center"/>
      <protection hidden="1"/>
    </xf>
    <xf numFmtId="0" fontId="13" fillId="6" borderId="5" xfId="0" applyFont="1" applyFill="1" applyBorder="1" applyAlignment="1">
      <alignment horizontal="center"/>
    </xf>
    <xf numFmtId="0" fontId="13" fillId="6" borderId="6" xfId="0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/>
    </xf>
    <xf numFmtId="0" fontId="9" fillId="0" borderId="8" xfId="0" applyFont="1" applyBorder="1" applyProtection="1">
      <protection hidden="1"/>
    </xf>
    <xf numFmtId="0" fontId="10" fillId="13" borderId="0" xfId="0" applyFont="1" applyFill="1" applyAlignment="1">
      <alignment horizontal="center"/>
    </xf>
    <xf numFmtId="0" fontId="12" fillId="13" borderId="0" xfId="0" applyFont="1" applyFill="1" applyAlignment="1">
      <alignment horizontal="center"/>
    </xf>
    <xf numFmtId="0" fontId="9" fillId="14" borderId="2" xfId="0" applyFont="1" applyFill="1" applyBorder="1"/>
    <xf numFmtId="0" fontId="12" fillId="13" borderId="0" xfId="0" applyFont="1" applyFill="1" applyAlignment="1">
      <alignment horizontal="center" vertical="center" wrapText="1"/>
    </xf>
    <xf numFmtId="0" fontId="11" fillId="8" borderId="2" xfId="0" applyFont="1" applyFill="1" applyBorder="1" applyAlignment="1" applyProtection="1">
      <alignment horizontal="center" vertical="center" wrapText="1"/>
      <protection hidden="1"/>
    </xf>
    <xf numFmtId="0" fontId="1" fillId="7" borderId="0" xfId="0" applyFont="1" applyFill="1"/>
    <xf numFmtId="0" fontId="9" fillId="9" borderId="8" xfId="0" applyFont="1" applyFill="1" applyBorder="1"/>
    <xf numFmtId="0" fontId="9" fillId="14" borderId="0" xfId="0" applyFont="1" applyFill="1"/>
    <xf numFmtId="0" fontId="11" fillId="16" borderId="0" xfId="0" applyFont="1" applyFill="1" applyProtection="1">
      <protection hidden="1"/>
    </xf>
    <xf numFmtId="0" fontId="11" fillId="16" borderId="0" xfId="0" applyFont="1" applyFill="1" applyAlignment="1" applyProtection="1">
      <alignment wrapText="1"/>
      <protection hidden="1"/>
    </xf>
    <xf numFmtId="0" fontId="12" fillId="8" borderId="4" xfId="0" applyFont="1" applyFill="1" applyBorder="1" applyAlignment="1" applyProtection="1">
      <alignment horizontal="center" vertical="center" wrapText="1"/>
      <protection hidden="1"/>
    </xf>
    <xf numFmtId="0" fontId="12" fillId="8" borderId="9" xfId="0" applyFont="1" applyFill="1" applyBorder="1" applyAlignment="1" applyProtection="1">
      <alignment horizontal="center" vertical="center" wrapText="1"/>
      <protection hidden="1"/>
    </xf>
    <xf numFmtId="0" fontId="12" fillId="8" borderId="0" xfId="0" applyFont="1" applyFill="1" applyAlignment="1" applyProtection="1">
      <alignment horizontal="center" vertical="center" wrapText="1"/>
      <protection hidden="1"/>
    </xf>
    <xf numFmtId="0" fontId="15" fillId="7" borderId="0" xfId="0" applyFont="1" applyFill="1" applyAlignment="1" applyProtection="1">
      <alignment horizontal="center" vertical="center"/>
      <protection hidden="1"/>
    </xf>
    <xf numFmtId="0" fontId="12" fillId="13" borderId="0" xfId="0" applyFont="1" applyFill="1" applyAlignment="1">
      <alignment horizontal="left" vertical="center" wrapText="1"/>
    </xf>
    <xf numFmtId="0" fontId="12" fillId="13" borderId="1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CCC"/>
      <color rgb="FFFF99FF"/>
      <color rgb="FFFF00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D$5" lockText="1" noThreeD="1"/>
</file>

<file path=xl/ctrlProps/ctrlProp2.xml><?xml version="1.0" encoding="utf-8"?>
<formControlPr xmlns="http://schemas.microsoft.com/office/spreadsheetml/2009/9/main" objectType="CheckBox" fmlaLink="$D$6" lockText="1" noThreeD="1"/>
</file>

<file path=xl/ctrlProps/ctrlProp3.xml><?xml version="1.0" encoding="utf-8"?>
<formControlPr xmlns="http://schemas.microsoft.com/office/spreadsheetml/2009/9/main" objectType="CheckBox" fmlaLink="$D$7" lockText="1" noThreeD="1"/>
</file>

<file path=xl/ctrlProps/ctrlProp4.xml><?xml version="1.0" encoding="utf-8"?>
<formControlPr xmlns="http://schemas.microsoft.com/office/spreadsheetml/2009/9/main" objectType="CheckBox" fmlaLink="$D$8" lockText="1" noThreeD="1"/>
</file>

<file path=xl/ctrlProps/ctrlProp5.xml><?xml version="1.0" encoding="utf-8"?>
<formControlPr xmlns="http://schemas.microsoft.com/office/spreadsheetml/2009/9/main" objectType="CheckBox" fmlaLink="$D$9" lockText="1" noThreeD="1"/>
</file>

<file path=xl/ctrlProps/ctrlProp6.xml><?xml version="1.0" encoding="utf-8"?>
<formControlPr xmlns="http://schemas.microsoft.com/office/spreadsheetml/2009/9/main" objectType="CheckBox" fmlaLink="$D$10" lockText="1" noThreeD="1"/>
</file>

<file path=xl/ctrlProps/ctrlProp7.xml><?xml version="1.0" encoding="utf-8"?>
<formControlPr xmlns="http://schemas.microsoft.com/office/spreadsheetml/2009/9/main" objectType="CheckBox" fmlaLink="$D$12" lockText="1" noThreeD="1"/>
</file>

<file path=xl/ctrlProps/ctrlProp8.xml><?xml version="1.0" encoding="utf-8"?>
<formControlPr xmlns="http://schemas.microsoft.com/office/spreadsheetml/2009/9/main" objectType="CheckBox" fmlaLink="$D$13" lockText="1" noThreeD="1"/>
</file>

<file path=xl/ctrlProps/ctrlProp9.xml><?xml version="1.0" encoding="utf-8"?>
<formControlPr xmlns="http://schemas.microsoft.com/office/spreadsheetml/2009/9/main" objectType="CheckBox" fmlaLink="$D$14" lockText="1" noThreeD="1"/>
</file>

<file path=xl/ctrlProps/ctrlProp10.xml><?xml version="1.0" encoding="utf-8"?>
<formControlPr xmlns="http://schemas.microsoft.com/office/spreadsheetml/2009/9/main" objectType="CheckBox" fmlaLink="$D$15" lockText="1" noThreeD="1"/>
</file>

<file path=xl/ctrlProps/ctrlProp11.xml><?xml version="1.0" encoding="utf-8"?>
<formControlPr xmlns="http://schemas.microsoft.com/office/spreadsheetml/2009/9/main" objectType="CheckBox" fmlaLink="$D$16" lockText="1" noThreeD="1"/>
</file>

<file path=xl/ctrlProps/ctrlProp12.xml><?xml version="1.0" encoding="utf-8"?>
<formControlPr xmlns="http://schemas.microsoft.com/office/spreadsheetml/2009/9/main" objectType="CheckBox" fmlaLink="$D$17" lockText="1" noThreeD="1"/>
</file>

<file path=xl/ctrlProps/ctrlProp13.xml><?xml version="1.0" encoding="utf-8"?>
<formControlPr xmlns="http://schemas.microsoft.com/office/spreadsheetml/2009/9/main" objectType="CheckBox" fmlaLink="$D$20" lockText="1" noThreeD="1"/>
</file>

<file path=xl/ctrlProps/ctrlProp14.xml><?xml version="1.0" encoding="utf-8"?>
<formControlPr xmlns="http://schemas.microsoft.com/office/spreadsheetml/2009/9/main" objectType="CheckBox" fmlaLink="$D$21" lockText="1" noThreeD="1"/>
</file>

<file path=xl/ctrlProps/ctrlProp15.xml><?xml version="1.0" encoding="utf-8"?>
<formControlPr xmlns="http://schemas.microsoft.com/office/spreadsheetml/2009/9/main" objectType="CheckBox" fmlaLink="$D$22" lockText="1" noThreeD="1"/>
</file>

<file path=xl/ctrlProps/ctrlProp16.xml><?xml version="1.0" encoding="utf-8"?>
<formControlPr xmlns="http://schemas.microsoft.com/office/spreadsheetml/2009/9/main" objectType="CheckBox" fmlaLink="$D$18" lockText="1" noThreeD="1"/>
</file>

<file path=xl/ctrlProps/ctrlProp17.xml><?xml version="1.0" encoding="utf-8"?>
<formControlPr xmlns="http://schemas.microsoft.com/office/spreadsheetml/2009/9/main" objectType="CheckBox" fmlaLink="$D$19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</xdr:row>
          <xdr:rowOff>228600</xdr:rowOff>
        </xdr:from>
        <xdr:to>
          <xdr:col>1</xdr:col>
          <xdr:colOff>5838825</xdr:colOff>
          <xdr:row>4</xdr:row>
          <xdr:rowOff>171450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Срок гестации ≤ 28 недель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</xdr:row>
          <xdr:rowOff>228600</xdr:rowOff>
        </xdr:from>
        <xdr:to>
          <xdr:col>1</xdr:col>
          <xdr:colOff>5838825</xdr:colOff>
          <xdr:row>5</xdr:row>
          <xdr:rowOff>171450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Срок гестации ≥29 недель и ≤ 33 недель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</xdr:row>
          <xdr:rowOff>228600</xdr:rowOff>
        </xdr:from>
        <xdr:to>
          <xdr:col>1</xdr:col>
          <xdr:colOff>5838825</xdr:colOff>
          <xdr:row>6</xdr:row>
          <xdr:rowOff>171450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Срок гестации ≥34 и ≤36 недель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</xdr:row>
          <xdr:rowOff>228600</xdr:rowOff>
        </xdr:from>
        <xdr:to>
          <xdr:col>1</xdr:col>
          <xdr:colOff>5838825</xdr:colOff>
          <xdr:row>7</xdr:row>
          <xdr:rowOff>171450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Потребность в респираторной поддержке с рождения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7</xdr:row>
          <xdr:rowOff>228600</xdr:rowOff>
        </xdr:from>
        <xdr:to>
          <xdr:col>1</xdr:col>
          <xdr:colOff>5838825</xdr:colOff>
          <xdr:row>8</xdr:row>
          <xdr:rowOff>171450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Оценка по шкале Апгар на 1-ой минуте жизни 6 и менее баллов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8</xdr:row>
          <xdr:rowOff>228600</xdr:rowOff>
        </xdr:from>
        <xdr:to>
          <xdr:col>1</xdr:col>
          <xdr:colOff>5838825</xdr:colOff>
          <xdr:row>9</xdr:row>
          <xdr:rowOff>171450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Оценка по шкале Апгар на 1-ой минуте жизни 7 и более баллов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</xdr:row>
          <xdr:rowOff>228600</xdr:rowOff>
        </xdr:from>
        <xdr:to>
          <xdr:col>1</xdr:col>
          <xdr:colOff>5838825</xdr:colOff>
          <xdr:row>11</xdr:row>
          <xdr:rowOff>171450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Внутричерепное нетравматическое кровоизлияние у плода и новорожденного (P52) I–II степени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11</xdr:row>
          <xdr:rowOff>228600</xdr:rowOff>
        </xdr:from>
        <xdr:to>
          <xdr:col>1</xdr:col>
          <xdr:colOff>5838825</xdr:colOff>
          <xdr:row>12</xdr:row>
          <xdr:rowOff>171450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Внутричерепное нетравматическое кровоизлияние у плода и новорожденного (P52) III–IV степени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13</xdr:row>
          <xdr:rowOff>0</xdr:rowOff>
        </xdr:from>
        <xdr:to>
          <xdr:col>1</xdr:col>
          <xdr:colOff>5838825</xdr:colOff>
          <xdr:row>13</xdr:row>
          <xdr:rowOff>171450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Приобретенная гидроцефалия новорожденного (P91.7)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13</xdr:row>
          <xdr:rowOff>228600</xdr:rowOff>
        </xdr:from>
        <xdr:to>
          <xdr:col>1</xdr:col>
          <xdr:colOff>5838825</xdr:colOff>
          <xdr:row>14</xdr:row>
          <xdr:rowOff>171450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Церебральная лейкомаляция у новорожденного (P91.2)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14</xdr:row>
          <xdr:rowOff>228600</xdr:rowOff>
        </xdr:from>
        <xdr:to>
          <xdr:col>1</xdr:col>
          <xdr:colOff>5838825</xdr:colOff>
          <xdr:row>15</xdr:row>
          <xdr:rowOff>171450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Судороги новорожденного (P90)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15</xdr:row>
          <xdr:rowOff>228600</xdr:rowOff>
        </xdr:from>
        <xdr:to>
          <xdr:col>1</xdr:col>
          <xdr:colOff>5838825</xdr:colOff>
          <xdr:row>16</xdr:row>
          <xdr:rowOff>171450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Неонатальная кома (P91.5)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16</xdr:row>
          <xdr:rowOff>228600</xdr:rowOff>
        </xdr:from>
        <xdr:to>
          <xdr:col>1</xdr:col>
          <xdr:colOff>5838825</xdr:colOff>
          <xdr:row>17</xdr:row>
          <xdr:rowOff>171450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Глиоз вещества головного мозга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18</xdr:row>
          <xdr:rowOff>0</xdr:rowOff>
        </xdr:from>
        <xdr:to>
          <xdr:col>1</xdr:col>
          <xdr:colOff>5838825</xdr:colOff>
          <xdr:row>18</xdr:row>
          <xdr:rowOff>171450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Гипотония и гипорефлексия или гипертонус и гиперрефлексия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18</xdr:row>
          <xdr:rowOff>228600</xdr:rowOff>
        </xdr:from>
        <xdr:to>
          <xdr:col>1</xdr:col>
          <xdr:colOff>5838825</xdr:colOff>
          <xdr:row>19</xdr:row>
          <xdr:rowOff>171450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Другие инфекционные болезни, специфичные для перинатального периода (Р39)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19</xdr:row>
          <xdr:rowOff>228600</xdr:rowOff>
        </xdr:from>
        <xdr:to>
          <xdr:col>1</xdr:col>
          <xdr:colOff>5838825</xdr:colOff>
          <xdr:row>20</xdr:row>
          <xdr:rowOff>171450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Врожденная пневмония (P23)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20</xdr:row>
          <xdr:rowOff>228600</xdr:rowOff>
        </xdr:from>
        <xdr:to>
          <xdr:col>1</xdr:col>
          <xdr:colOff>5838825</xdr:colOff>
          <xdr:row>21</xdr:row>
          <xdr:rowOff>171450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Бактериальный сепсис новорожденного (Р36)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E80E-22DE-48D3-B926-556684139628}">
  <dimension ref="A1:H34"/>
  <sheetViews>
    <sheetView tabSelected="1" zoomScale="70" zoomScaleNormal="70" workbookViewId="0">
      <selection activeCell="N9" sqref="N9"/>
    </sheetView>
  </sheetViews>
  <sheetFormatPr defaultRowHeight="15.75" x14ac:dyDescent="0.25"/>
  <cols>
    <col min="1" max="1" width="126.85546875" style="22" bestFit="1" customWidth="1"/>
    <col min="2" max="2" width="14" bestFit="1" customWidth="1"/>
    <col min="3" max="3" width="11.5703125" style="22" bestFit="1" customWidth="1"/>
    <col min="4" max="5" width="9.140625" hidden="1" customWidth="1"/>
    <col min="6" max="6" width="22.140625" hidden="1" customWidth="1"/>
    <col min="7" max="7" width="9.140625" hidden="1" customWidth="1"/>
    <col min="8" max="8" width="4.42578125" style="14" hidden="1" customWidth="1"/>
    <col min="9" max="10" width="9.140625" customWidth="1"/>
  </cols>
  <sheetData>
    <row r="1" spans="1:7" x14ac:dyDescent="0.25">
      <c r="A1" s="54" t="s">
        <v>29</v>
      </c>
      <c r="B1" s="54"/>
      <c r="C1" s="54"/>
      <c r="F1" s="12"/>
    </row>
    <row r="2" spans="1:7" x14ac:dyDescent="0.25">
      <c r="A2" s="54"/>
      <c r="B2" s="54"/>
      <c r="C2" s="54"/>
    </row>
    <row r="3" spans="1:7" x14ac:dyDescent="0.25">
      <c r="A3" s="54"/>
      <c r="B3" s="54"/>
      <c r="C3" s="54"/>
    </row>
    <row r="4" spans="1:7" ht="22.5" x14ac:dyDescent="0.25">
      <c r="A4" s="36"/>
      <c r="B4" s="36"/>
      <c r="C4" s="36"/>
    </row>
    <row r="5" spans="1:7" ht="20.25" thickBot="1" x14ac:dyDescent="0.35">
      <c r="A5" s="17" t="s">
        <v>13</v>
      </c>
      <c r="B5" s="23" t="s">
        <v>26</v>
      </c>
      <c r="C5" s="23" t="s">
        <v>25</v>
      </c>
      <c r="F5" t="s">
        <v>22</v>
      </c>
    </row>
    <row r="6" spans="1:7" ht="20.25" x14ac:dyDescent="0.3">
      <c r="A6" s="49" t="s">
        <v>30</v>
      </c>
      <c r="B6" s="37" t="s">
        <v>24</v>
      </c>
      <c r="C6" s="16">
        <f>IF(B6="Да",G6,0)</f>
        <v>0</v>
      </c>
      <c r="D6" s="1">
        <v>35</v>
      </c>
      <c r="E6" t="b">
        <f>D6&gt;=32</f>
        <v>1</v>
      </c>
      <c r="F6" s="4">
        <f>IF(E6,G6,0)</f>
        <v>3</v>
      </c>
      <c r="G6" s="9">
        <v>3</v>
      </c>
    </row>
    <row r="7" spans="1:7" ht="20.25" x14ac:dyDescent="0.3">
      <c r="A7" s="49" t="s">
        <v>31</v>
      </c>
      <c r="B7" s="38" t="s">
        <v>24</v>
      </c>
      <c r="C7" s="16">
        <f t="shared" ref="C7:C11" si="0">IF(B7="Да",G7,0)</f>
        <v>0</v>
      </c>
      <c r="E7" t="b">
        <f>B7="Да"</f>
        <v>0</v>
      </c>
      <c r="F7" s="4">
        <f>IF(E7,G7,0)</f>
        <v>0</v>
      </c>
      <c r="G7" s="9">
        <v>2</v>
      </c>
    </row>
    <row r="8" spans="1:7" ht="20.25" x14ac:dyDescent="0.3">
      <c r="A8" s="49" t="s">
        <v>32</v>
      </c>
      <c r="B8" s="38" t="s">
        <v>24</v>
      </c>
      <c r="C8" s="16">
        <f t="shared" si="0"/>
        <v>0</v>
      </c>
      <c r="E8" t="b">
        <f t="shared" ref="E8:E11" si="1">B8="Да"</f>
        <v>0</v>
      </c>
      <c r="F8" s="4">
        <f t="shared" ref="F8:F11" si="2">IF(E8,G8,0)</f>
        <v>0</v>
      </c>
      <c r="G8" s="9">
        <v>1</v>
      </c>
    </row>
    <row r="9" spans="1:7" ht="20.25" x14ac:dyDescent="0.3">
      <c r="A9" s="18" t="s">
        <v>33</v>
      </c>
      <c r="B9" s="38" t="s">
        <v>24</v>
      </c>
      <c r="C9" s="16">
        <f t="shared" si="0"/>
        <v>0</v>
      </c>
      <c r="E9" t="b">
        <f t="shared" si="1"/>
        <v>0</v>
      </c>
      <c r="F9" s="4">
        <f t="shared" si="2"/>
        <v>0</v>
      </c>
      <c r="G9" s="9">
        <v>2</v>
      </c>
    </row>
    <row r="10" spans="1:7" ht="20.25" x14ac:dyDescent="0.3">
      <c r="A10" s="49" t="s">
        <v>34</v>
      </c>
      <c r="B10" s="38" t="s">
        <v>24</v>
      </c>
      <c r="C10" s="16">
        <f t="shared" si="0"/>
        <v>0</v>
      </c>
      <c r="E10" t="b">
        <f t="shared" si="1"/>
        <v>0</v>
      </c>
      <c r="F10" s="4">
        <f t="shared" si="2"/>
        <v>0</v>
      </c>
      <c r="G10" s="9">
        <v>3</v>
      </c>
    </row>
    <row r="11" spans="1:7" ht="21" thickBot="1" x14ac:dyDescent="0.35">
      <c r="A11" s="50" t="s">
        <v>35</v>
      </c>
      <c r="B11" s="39" t="s">
        <v>24</v>
      </c>
      <c r="C11" s="16">
        <f t="shared" si="0"/>
        <v>0</v>
      </c>
      <c r="E11" t="b">
        <f t="shared" si="1"/>
        <v>0</v>
      </c>
      <c r="F11" s="4">
        <f t="shared" si="2"/>
        <v>0</v>
      </c>
      <c r="G11" s="9">
        <v>-3</v>
      </c>
    </row>
    <row r="12" spans="1:7" ht="20.25" x14ac:dyDescent="0.3">
      <c r="A12" s="35"/>
      <c r="B12" s="33"/>
      <c r="C12" s="34"/>
      <c r="F12" s="4"/>
      <c r="G12" s="29"/>
    </row>
    <row r="13" spans="1:7" ht="20.25" thickBot="1" x14ac:dyDescent="0.35">
      <c r="A13" s="30" t="s">
        <v>27</v>
      </c>
      <c r="B13" s="31" t="s">
        <v>26</v>
      </c>
      <c r="C13" s="31" t="s">
        <v>25</v>
      </c>
      <c r="F13" s="4"/>
      <c r="G13" s="10"/>
    </row>
    <row r="14" spans="1:7" ht="20.25" x14ac:dyDescent="0.3">
      <c r="A14" s="19" t="s">
        <v>37</v>
      </c>
      <c r="B14" s="37" t="s">
        <v>24</v>
      </c>
      <c r="C14" s="16">
        <f t="shared" ref="C14:C24" si="3">IF(B14="Да",G14,0)</f>
        <v>0</v>
      </c>
      <c r="D14" s="1">
        <v>29</v>
      </c>
      <c r="E14" t="b">
        <f>D14&gt;=28</f>
        <v>1</v>
      </c>
      <c r="F14" s="4">
        <f>IF(E14,G14,0)</f>
        <v>2</v>
      </c>
      <c r="G14" s="10">
        <v>2</v>
      </c>
    </row>
    <row r="15" spans="1:7" ht="20.25" x14ac:dyDescent="0.3">
      <c r="A15" s="19" t="s">
        <v>36</v>
      </c>
      <c r="B15" s="38" t="s">
        <v>24</v>
      </c>
      <c r="C15" s="16">
        <f t="shared" si="3"/>
        <v>0</v>
      </c>
      <c r="D15" s="1">
        <v>1600</v>
      </c>
      <c r="E15" t="b">
        <f>D15&lt;=1500</f>
        <v>0</v>
      </c>
      <c r="F15" s="4">
        <f>IF(E15,G15,0)</f>
        <v>0</v>
      </c>
      <c r="G15" s="9">
        <v>3</v>
      </c>
    </row>
    <row r="16" spans="1:7" ht="20.25" x14ac:dyDescent="0.3">
      <c r="A16" s="19" t="s">
        <v>41</v>
      </c>
      <c r="B16" s="38" t="s">
        <v>24</v>
      </c>
      <c r="C16" s="16">
        <f t="shared" ref="C16:C23" si="4">IF(B16="Да",G16,0)</f>
        <v>0</v>
      </c>
      <c r="D16" s="1"/>
      <c r="F16" s="4"/>
      <c r="G16" s="9">
        <v>2</v>
      </c>
    </row>
    <row r="17" spans="1:8" ht="20.25" x14ac:dyDescent="0.3">
      <c r="A17" s="19" t="s">
        <v>42</v>
      </c>
      <c r="B17" s="38" t="s">
        <v>24</v>
      </c>
      <c r="C17" s="16">
        <f t="shared" si="4"/>
        <v>0</v>
      </c>
      <c r="D17" s="1"/>
      <c r="F17" s="4"/>
      <c r="G17" s="9">
        <v>3</v>
      </c>
    </row>
    <row r="18" spans="1:8" ht="20.25" x14ac:dyDescent="0.3">
      <c r="A18" s="19" t="s">
        <v>43</v>
      </c>
      <c r="B18" s="38" t="s">
        <v>24</v>
      </c>
      <c r="C18" s="16">
        <f t="shared" si="4"/>
        <v>0</v>
      </c>
      <c r="D18" s="1"/>
      <c r="F18" s="4"/>
      <c r="G18" s="9">
        <v>3</v>
      </c>
    </row>
    <row r="19" spans="1:8" ht="20.25" x14ac:dyDescent="0.3">
      <c r="A19" s="19" t="s">
        <v>44</v>
      </c>
      <c r="B19" s="38" t="s">
        <v>24</v>
      </c>
      <c r="C19" s="16">
        <f t="shared" si="4"/>
        <v>0</v>
      </c>
      <c r="D19" s="1"/>
      <c r="F19" s="4"/>
      <c r="G19" s="9">
        <v>3</v>
      </c>
    </row>
    <row r="20" spans="1:8" ht="20.25" x14ac:dyDescent="0.3">
      <c r="A20" s="19" t="s">
        <v>38</v>
      </c>
      <c r="B20" s="38" t="s">
        <v>24</v>
      </c>
      <c r="C20" s="16">
        <f t="shared" si="4"/>
        <v>0</v>
      </c>
      <c r="D20" s="1"/>
      <c r="F20" s="4"/>
      <c r="G20" s="9">
        <v>3</v>
      </c>
    </row>
    <row r="21" spans="1:8" ht="20.25" x14ac:dyDescent="0.3">
      <c r="A21" s="19" t="s">
        <v>39</v>
      </c>
      <c r="B21" s="38" t="s">
        <v>24</v>
      </c>
      <c r="C21" s="16">
        <f t="shared" si="4"/>
        <v>0</v>
      </c>
      <c r="D21" s="1"/>
      <c r="F21" s="4"/>
      <c r="G21" s="9">
        <v>3</v>
      </c>
    </row>
    <row r="22" spans="1:8" ht="20.25" x14ac:dyDescent="0.3">
      <c r="A22" s="19" t="s">
        <v>46</v>
      </c>
      <c r="B22" s="38" t="s">
        <v>24</v>
      </c>
      <c r="C22" s="16">
        <f>IF(B22="Да",G22,0)</f>
        <v>0</v>
      </c>
      <c r="D22" s="1"/>
      <c r="F22" s="4"/>
      <c r="G22" s="9">
        <v>1</v>
      </c>
    </row>
    <row r="23" spans="1:8" ht="20.25" x14ac:dyDescent="0.3">
      <c r="A23" s="19" t="s">
        <v>45</v>
      </c>
      <c r="B23" s="38" t="s">
        <v>24</v>
      </c>
      <c r="C23" s="16">
        <f t="shared" si="4"/>
        <v>0</v>
      </c>
      <c r="D23" s="1"/>
      <c r="F23" s="4"/>
      <c r="G23" s="9">
        <v>2</v>
      </c>
    </row>
    <row r="24" spans="1:8" ht="21" thickBot="1" x14ac:dyDescent="0.35">
      <c r="A24" s="19" t="s">
        <v>47</v>
      </c>
      <c r="B24" s="39" t="s">
        <v>24</v>
      </c>
      <c r="C24" s="16">
        <f t="shared" si="3"/>
        <v>0</v>
      </c>
      <c r="D24" s="1">
        <v>1</v>
      </c>
      <c r="E24" t="b">
        <f>D24&gt;=6</f>
        <v>0</v>
      </c>
      <c r="F24" s="4">
        <f>IF(E24,G24,0)</f>
        <v>0</v>
      </c>
      <c r="G24" s="9">
        <v>3</v>
      </c>
    </row>
    <row r="25" spans="1:8" ht="20.25" x14ac:dyDescent="0.3">
      <c r="A25" s="32"/>
      <c r="B25" s="33"/>
      <c r="C25" s="34"/>
      <c r="D25" s="1"/>
      <c r="F25" s="4"/>
      <c r="G25" s="9"/>
    </row>
    <row r="26" spans="1:8" ht="19.5" x14ac:dyDescent="0.3">
      <c r="A26" s="21" t="s">
        <v>28</v>
      </c>
      <c r="C26" s="24">
        <f>SUM(C6:C25)</f>
        <v>0</v>
      </c>
      <c r="F26" s="5">
        <f>SUM(F6:F25)</f>
        <v>5</v>
      </c>
    </row>
    <row r="27" spans="1:8" ht="20.25" thickBot="1" x14ac:dyDescent="0.35">
      <c r="A27" s="20"/>
      <c r="C27" s="40"/>
    </row>
    <row r="28" spans="1:8" ht="80.25" customHeight="1" thickBot="1" x14ac:dyDescent="0.3">
      <c r="A28" s="45" t="s">
        <v>40</v>
      </c>
      <c r="B28" s="51" t="str">
        <f>IF(C26&gt;9,"Высокая вероятность церебрального паралича","Низкая вероятность церебрального паралича")</f>
        <v>Низкая вероятность церебрального паралича</v>
      </c>
      <c r="C28" s="52"/>
      <c r="E28" s="53" t="str">
        <f>IF(F26&gt;9,"Высокая вероятность церебрального паралича","Низкая вероятность церебрального паралича")</f>
        <v>Низкая вероятность церебрального паралича</v>
      </c>
      <c r="F28" s="53"/>
    </row>
    <row r="29" spans="1:8" ht="15" x14ac:dyDescent="0.25">
      <c r="H29"/>
    </row>
    <row r="30" spans="1:8" ht="15" x14ac:dyDescent="0.25">
      <c r="H30"/>
    </row>
    <row r="31" spans="1:8" ht="15" x14ac:dyDescent="0.25">
      <c r="H31"/>
    </row>
    <row r="32" spans="1:8" ht="15" x14ac:dyDescent="0.25">
      <c r="H32"/>
    </row>
    <row r="33" spans="8:8" ht="15" x14ac:dyDescent="0.25">
      <c r="H33"/>
    </row>
    <row r="34" spans="8:8" ht="15" x14ac:dyDescent="0.25">
      <c r="H34"/>
    </row>
  </sheetData>
  <mergeCells count="3">
    <mergeCell ref="B28:C28"/>
    <mergeCell ref="E28:F28"/>
    <mergeCell ref="A1:C3"/>
  </mergeCells>
  <conditionalFormatting sqref="B28">
    <cfRule type="cellIs" dxfId="16" priority="13" operator="equal">
      <formula>"Низкая вероятность церебрального паралича"</formula>
    </cfRule>
    <cfRule type="cellIs" dxfId="15" priority="15" operator="equal">
      <formula>"Высокая вероятность церебрального паралича"</formula>
    </cfRule>
  </conditionalFormatting>
  <conditionalFormatting sqref="A1">
    <cfRule type="duplicateValues" dxfId="14" priority="16"/>
  </conditionalFormatting>
  <conditionalFormatting sqref="E28">
    <cfRule type="cellIs" dxfId="13" priority="1" operator="equal">
      <formula>"Низкая вероятность церебрального паралича"</formula>
    </cfRule>
    <cfRule type="cellIs" dxfId="12" priority="2" operator="equal">
      <formula>"Высокая вероятность церебрального паралича"</formula>
    </cfRule>
  </conditionalFormatting>
  <conditionalFormatting sqref="A28">
    <cfRule type="cellIs" dxfId="11" priority="17" operator="equal">
      <formula>#REF!</formula>
    </cfRule>
    <cfRule type="cellIs" dxfId="10" priority="18" operator="equal">
      <formula>#REF!</formula>
    </cfRule>
    <cfRule type="cellIs" dxfId="9" priority="19" operator="equal">
      <formula>#REF!</formula>
    </cfRule>
  </conditionalFormatting>
  <dataValidations count="1">
    <dataValidation type="list" allowBlank="1" showInputMessage="1" showErrorMessage="1" sqref="B6:B12 B14:B25" xr:uid="{DD2AB6C5-296C-479B-A700-58834A97FEAD}">
      <formula1>"Да,Нет"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8A02F-D3BE-4AAF-9F56-1C883D85C8CD}">
  <dimension ref="A1:K28"/>
  <sheetViews>
    <sheetView topLeftCell="B1" zoomScaleNormal="100" workbookViewId="0">
      <selection activeCell="B9" sqref="B9"/>
    </sheetView>
  </sheetViews>
  <sheetFormatPr defaultRowHeight="15.75" x14ac:dyDescent="0.25"/>
  <cols>
    <col min="1" max="1" width="109.85546875" hidden="1" customWidth="1"/>
    <col min="2" max="2" width="109.85546875" style="25" bestFit="1" customWidth="1"/>
    <col min="3" max="3" width="19.140625" customWidth="1"/>
    <col min="4" max="5" width="9.140625" hidden="1" customWidth="1"/>
    <col min="6" max="6" width="4.42578125" style="14" customWidth="1"/>
    <col min="7" max="7" width="9.140625" customWidth="1"/>
  </cols>
  <sheetData>
    <row r="1" spans="1:5" ht="16.5" customHeight="1" x14ac:dyDescent="0.25">
      <c r="A1" s="2"/>
      <c r="B1" s="54" t="s">
        <v>29</v>
      </c>
      <c r="C1" s="54"/>
      <c r="D1" s="54"/>
    </row>
    <row r="2" spans="1:5" ht="16.5" customHeight="1" x14ac:dyDescent="0.25">
      <c r="B2" s="54"/>
      <c r="C2" s="54"/>
      <c r="D2" s="54"/>
    </row>
    <row r="3" spans="1:5" ht="16.5" customHeight="1" x14ac:dyDescent="0.25">
      <c r="B3" s="54"/>
      <c r="C3" s="54"/>
      <c r="D3" s="54"/>
    </row>
    <row r="4" spans="1:5" ht="16.5" customHeight="1" x14ac:dyDescent="0.3">
      <c r="A4" s="8" t="s">
        <v>12</v>
      </c>
      <c r="B4" s="41" t="s">
        <v>13</v>
      </c>
      <c r="C4" s="42" t="s">
        <v>23</v>
      </c>
    </row>
    <row r="5" spans="1:5" ht="16.5" customHeight="1" x14ac:dyDescent="0.3">
      <c r="A5" s="3" t="s">
        <v>0</v>
      </c>
      <c r="B5" s="26"/>
      <c r="C5" s="15">
        <f t="shared" ref="C5:C10" si="0">IF(D5,E5,0)</f>
        <v>0</v>
      </c>
      <c r="D5" t="b">
        <v>0</v>
      </c>
      <c r="E5" s="9">
        <v>3</v>
      </c>
    </row>
    <row r="6" spans="1:5" ht="16.5" customHeight="1" x14ac:dyDescent="0.3">
      <c r="A6" s="3" t="s">
        <v>17</v>
      </c>
      <c r="B6" s="26"/>
      <c r="C6" s="15">
        <f t="shared" si="0"/>
        <v>0</v>
      </c>
      <c r="D6" t="b">
        <v>0</v>
      </c>
      <c r="E6" s="9">
        <v>2</v>
      </c>
    </row>
    <row r="7" spans="1:5" ht="16.5" customHeight="1" x14ac:dyDescent="0.3">
      <c r="A7" s="3" t="s">
        <v>3</v>
      </c>
      <c r="B7" s="26"/>
      <c r="C7" s="15">
        <f t="shared" si="0"/>
        <v>0</v>
      </c>
      <c r="D7" t="b">
        <v>0</v>
      </c>
      <c r="E7" s="9">
        <v>1</v>
      </c>
    </row>
    <row r="8" spans="1:5" ht="16.5" customHeight="1" x14ac:dyDescent="0.3">
      <c r="A8" s="3" t="s">
        <v>2</v>
      </c>
      <c r="B8" s="26"/>
      <c r="C8" s="15">
        <f t="shared" si="0"/>
        <v>0</v>
      </c>
      <c r="D8" t="b">
        <v>0</v>
      </c>
      <c r="E8" s="9">
        <v>2</v>
      </c>
    </row>
    <row r="9" spans="1:5" ht="16.5" customHeight="1" x14ac:dyDescent="0.3">
      <c r="A9" s="3" t="s">
        <v>1</v>
      </c>
      <c r="B9" s="26"/>
      <c r="C9" s="15">
        <f t="shared" si="0"/>
        <v>0</v>
      </c>
      <c r="D9" t="b">
        <v>0</v>
      </c>
      <c r="E9" s="9">
        <v>3</v>
      </c>
    </row>
    <row r="10" spans="1:5" ht="16.5" customHeight="1" thickBot="1" x14ac:dyDescent="0.35">
      <c r="A10" s="3" t="s">
        <v>18</v>
      </c>
      <c r="B10" s="26"/>
      <c r="C10" s="15">
        <f t="shared" si="0"/>
        <v>0</v>
      </c>
      <c r="D10" t="b">
        <v>0</v>
      </c>
      <c r="E10" s="9">
        <v>-3</v>
      </c>
    </row>
    <row r="11" spans="1:5" ht="16.5" customHeight="1" thickBot="1" x14ac:dyDescent="0.35">
      <c r="A11" s="13" t="s">
        <v>14</v>
      </c>
      <c r="B11" s="44" t="s">
        <v>27</v>
      </c>
      <c r="C11" s="43"/>
      <c r="E11" s="9"/>
    </row>
    <row r="12" spans="1:5" ht="16.5" customHeight="1" x14ac:dyDescent="0.3">
      <c r="A12" s="3" t="s">
        <v>4</v>
      </c>
      <c r="B12" s="27"/>
      <c r="C12" s="15">
        <f t="shared" ref="C12:C22" si="1">IF(D12,E12,0)</f>
        <v>0</v>
      </c>
      <c r="D12" t="b">
        <v>0</v>
      </c>
      <c r="E12" s="9">
        <v>2</v>
      </c>
    </row>
    <row r="13" spans="1:5" ht="16.5" customHeight="1" x14ac:dyDescent="0.3">
      <c r="A13" s="3" t="s">
        <v>5</v>
      </c>
      <c r="B13" s="27"/>
      <c r="C13" s="15">
        <f t="shared" si="1"/>
        <v>0</v>
      </c>
      <c r="D13" t="b">
        <v>0</v>
      </c>
      <c r="E13" s="9">
        <v>3</v>
      </c>
    </row>
    <row r="14" spans="1:5" ht="16.5" customHeight="1" x14ac:dyDescent="0.3">
      <c r="A14" s="3" t="s">
        <v>6</v>
      </c>
      <c r="B14" s="27"/>
      <c r="C14" s="15">
        <f t="shared" si="1"/>
        <v>0</v>
      </c>
      <c r="D14" t="b">
        <v>0</v>
      </c>
      <c r="E14" s="9">
        <v>2</v>
      </c>
    </row>
    <row r="15" spans="1:5" ht="16.5" customHeight="1" x14ac:dyDescent="0.3">
      <c r="A15" s="3" t="s">
        <v>7</v>
      </c>
      <c r="B15" s="27"/>
      <c r="C15" s="15">
        <f t="shared" si="1"/>
        <v>0</v>
      </c>
      <c r="D15" t="b">
        <v>0</v>
      </c>
      <c r="E15" s="9">
        <v>3</v>
      </c>
    </row>
    <row r="16" spans="1:5" ht="16.5" customHeight="1" x14ac:dyDescent="0.3">
      <c r="A16" s="3" t="s">
        <v>8</v>
      </c>
      <c r="B16" s="27"/>
      <c r="C16" s="15">
        <f t="shared" si="1"/>
        <v>0</v>
      </c>
      <c r="D16" t="b">
        <v>0</v>
      </c>
      <c r="E16" s="9">
        <v>3</v>
      </c>
    </row>
    <row r="17" spans="1:11" ht="16.5" customHeight="1" x14ac:dyDescent="0.3">
      <c r="A17" s="6" t="s">
        <v>21</v>
      </c>
      <c r="B17" s="27"/>
      <c r="C17" s="15">
        <f t="shared" si="1"/>
        <v>0</v>
      </c>
      <c r="D17" t="b">
        <v>0</v>
      </c>
      <c r="E17" s="11">
        <v>3</v>
      </c>
    </row>
    <row r="18" spans="1:11" ht="16.5" customHeight="1" x14ac:dyDescent="0.3">
      <c r="A18" s="3" t="s">
        <v>9</v>
      </c>
      <c r="B18" s="27"/>
      <c r="C18" s="15">
        <f t="shared" si="1"/>
        <v>0</v>
      </c>
      <c r="D18" t="b">
        <v>0</v>
      </c>
      <c r="E18" s="9">
        <v>3</v>
      </c>
    </row>
    <row r="19" spans="1:11" ht="16.5" customHeight="1" x14ac:dyDescent="0.3">
      <c r="A19" s="3" t="s">
        <v>19</v>
      </c>
      <c r="B19" s="27"/>
      <c r="C19" s="15">
        <f t="shared" si="1"/>
        <v>0</v>
      </c>
      <c r="D19" t="b">
        <v>0</v>
      </c>
      <c r="E19" s="9">
        <v>3</v>
      </c>
    </row>
    <row r="20" spans="1:11" ht="16.5" customHeight="1" x14ac:dyDescent="0.3">
      <c r="A20" s="3" t="s">
        <v>10</v>
      </c>
      <c r="B20" s="27"/>
      <c r="C20" s="15">
        <f t="shared" si="1"/>
        <v>0</v>
      </c>
      <c r="D20" t="b">
        <v>0</v>
      </c>
      <c r="E20" s="9">
        <v>1</v>
      </c>
    </row>
    <row r="21" spans="1:11" ht="16.5" customHeight="1" x14ac:dyDescent="0.3">
      <c r="A21" s="3" t="s">
        <v>20</v>
      </c>
      <c r="B21" s="27"/>
      <c r="C21" s="15">
        <f t="shared" si="1"/>
        <v>0</v>
      </c>
      <c r="D21" t="b">
        <v>0</v>
      </c>
      <c r="E21" s="9">
        <v>2</v>
      </c>
      <c r="J21" s="44"/>
      <c r="K21" s="43"/>
    </row>
    <row r="22" spans="1:11" ht="16.5" customHeight="1" x14ac:dyDescent="0.3">
      <c r="A22" s="3" t="s">
        <v>15</v>
      </c>
      <c r="B22" s="27"/>
      <c r="C22" s="15">
        <f t="shared" si="1"/>
        <v>0</v>
      </c>
      <c r="D22" t="b">
        <v>0</v>
      </c>
      <c r="E22" s="9">
        <v>3</v>
      </c>
    </row>
    <row r="23" spans="1:11" ht="16.5" customHeight="1" x14ac:dyDescent="0.3">
      <c r="A23" s="3"/>
      <c r="B23" s="44"/>
      <c r="C23" s="43"/>
    </row>
    <row r="24" spans="1:11" ht="16.5" customHeight="1" x14ac:dyDescent="0.3">
      <c r="A24" s="3" t="s">
        <v>11</v>
      </c>
      <c r="B24" s="28" t="s">
        <v>28</v>
      </c>
      <c r="C24" s="47">
        <f>SUM(C5:C22)</f>
        <v>0</v>
      </c>
    </row>
    <row r="25" spans="1:11" ht="16.5" customHeight="1" x14ac:dyDescent="0.3">
      <c r="A25" s="46"/>
      <c r="B25" s="44"/>
      <c r="C25" s="48"/>
    </row>
    <row r="26" spans="1:11" ht="16.5" customHeight="1" x14ac:dyDescent="0.25">
      <c r="A26" s="46"/>
      <c r="B26" s="55" t="s">
        <v>40</v>
      </c>
      <c r="C26" s="55"/>
    </row>
    <row r="27" spans="1:11" ht="16.5" customHeight="1" thickBot="1" x14ac:dyDescent="0.35">
      <c r="A27" s="7"/>
      <c r="B27" s="56"/>
      <c r="C27" s="56"/>
    </row>
    <row r="28" spans="1:11" ht="66.75" customHeight="1" thickBot="1" x14ac:dyDescent="0.3">
      <c r="A28" s="3" t="s">
        <v>16</v>
      </c>
      <c r="B28" s="51" t="str">
        <f>IF(C24&gt;9,"Высокая вероятность церебрального паралича","Низкая вероятность церебрального паралича")</f>
        <v>Низкая вероятность церебрального паралича</v>
      </c>
      <c r="C28" s="52"/>
    </row>
  </sheetData>
  <mergeCells count="3">
    <mergeCell ref="B28:C28"/>
    <mergeCell ref="B1:D3"/>
    <mergeCell ref="B26:C27"/>
  </mergeCells>
  <conditionalFormatting sqref="A7">
    <cfRule type="duplicateValues" dxfId="8" priority="13"/>
  </conditionalFormatting>
  <conditionalFormatting sqref="A5">
    <cfRule type="duplicateValues" dxfId="7" priority="12"/>
  </conditionalFormatting>
  <conditionalFormatting sqref="A28 A6 A1 A8:A10 A12:A26">
    <cfRule type="duplicateValues" dxfId="6" priority="25"/>
  </conditionalFormatting>
  <conditionalFormatting sqref="D28">
    <cfRule type="cellIs" dxfId="5" priority="32" operator="equal">
      <formula>#REF!</formula>
    </cfRule>
    <cfRule type="cellIs" dxfId="4" priority="33" operator="equal">
      <formula>#REF!</formula>
    </cfRule>
    <cfRule type="cellIs" dxfId="3" priority="34" operator="equal">
      <formula>#REF!</formula>
    </cfRule>
  </conditionalFormatting>
  <conditionalFormatting sqref="B1">
    <cfRule type="duplicateValues" dxfId="2" priority="3"/>
  </conditionalFormatting>
  <conditionalFormatting sqref="B28">
    <cfRule type="cellIs" dxfId="1" priority="1" operator="equal">
      <formula>"Низкая вероятность церебрального паралича"</formula>
    </cfRule>
    <cfRule type="cellIs" dxfId="0" priority="2" operator="equal">
      <formula>"Высокая вероятность церебрального паралича"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</xdr:col>
                    <xdr:colOff>76200</xdr:colOff>
                    <xdr:row>3</xdr:row>
                    <xdr:rowOff>228600</xdr:rowOff>
                  </from>
                  <to>
                    <xdr:col>1</xdr:col>
                    <xdr:colOff>5838825</xdr:colOff>
                    <xdr:row>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</xdr:col>
                    <xdr:colOff>76200</xdr:colOff>
                    <xdr:row>4</xdr:row>
                    <xdr:rowOff>228600</xdr:rowOff>
                  </from>
                  <to>
                    <xdr:col>1</xdr:col>
                    <xdr:colOff>5838825</xdr:colOff>
                    <xdr:row>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5</xdr:row>
                    <xdr:rowOff>228600</xdr:rowOff>
                  </from>
                  <to>
                    <xdr:col>1</xdr:col>
                    <xdr:colOff>5838825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6</xdr:row>
                    <xdr:rowOff>228600</xdr:rowOff>
                  </from>
                  <to>
                    <xdr:col>1</xdr:col>
                    <xdr:colOff>5838825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</xdr:col>
                    <xdr:colOff>76200</xdr:colOff>
                    <xdr:row>7</xdr:row>
                    <xdr:rowOff>228600</xdr:rowOff>
                  </from>
                  <to>
                    <xdr:col>1</xdr:col>
                    <xdr:colOff>5838825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1</xdr:col>
                    <xdr:colOff>76200</xdr:colOff>
                    <xdr:row>8</xdr:row>
                    <xdr:rowOff>228600</xdr:rowOff>
                  </from>
                  <to>
                    <xdr:col>1</xdr:col>
                    <xdr:colOff>5838825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0" name="Check Box 10">
              <controlPr defaultSize="0" autoFill="0" autoLine="0" autoPict="0">
                <anchor moveWithCells="1">
                  <from>
                    <xdr:col>1</xdr:col>
                    <xdr:colOff>76200</xdr:colOff>
                    <xdr:row>10</xdr:row>
                    <xdr:rowOff>228600</xdr:rowOff>
                  </from>
                  <to>
                    <xdr:col>1</xdr:col>
                    <xdr:colOff>5838825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1" name="Check Box 11">
              <controlPr defaultSize="0" autoFill="0" autoLine="0" autoPict="0">
                <anchor moveWithCells="1">
                  <from>
                    <xdr:col>1</xdr:col>
                    <xdr:colOff>76200</xdr:colOff>
                    <xdr:row>11</xdr:row>
                    <xdr:rowOff>228600</xdr:rowOff>
                  </from>
                  <to>
                    <xdr:col>1</xdr:col>
                    <xdr:colOff>5838825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2" name="Check Box 12">
              <controlPr defaultSize="0" autoFill="0" autoLine="0" autoPict="0">
                <anchor moveWithCells="1">
                  <from>
                    <xdr:col>1</xdr:col>
                    <xdr:colOff>76200</xdr:colOff>
                    <xdr:row>13</xdr:row>
                    <xdr:rowOff>0</xdr:rowOff>
                  </from>
                  <to>
                    <xdr:col>1</xdr:col>
                    <xdr:colOff>5838825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3" name="Check Box 13">
              <controlPr defaultSize="0" autoFill="0" autoLine="0" autoPict="0">
                <anchor moveWithCells="1">
                  <from>
                    <xdr:col>1</xdr:col>
                    <xdr:colOff>76200</xdr:colOff>
                    <xdr:row>13</xdr:row>
                    <xdr:rowOff>228600</xdr:rowOff>
                  </from>
                  <to>
                    <xdr:col>1</xdr:col>
                    <xdr:colOff>5838825</xdr:colOff>
                    <xdr:row>14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4" name="Check Box 14">
              <controlPr defaultSize="0" autoFill="0" autoLine="0" autoPict="0">
                <anchor moveWithCells="1">
                  <from>
                    <xdr:col>1</xdr:col>
                    <xdr:colOff>76200</xdr:colOff>
                    <xdr:row>14</xdr:row>
                    <xdr:rowOff>228600</xdr:rowOff>
                  </from>
                  <to>
                    <xdr:col>1</xdr:col>
                    <xdr:colOff>5838825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5" name="Check Box 15">
              <controlPr defaultSize="0" autoFill="0" autoLine="0" autoPict="0">
                <anchor moveWithCells="1">
                  <from>
                    <xdr:col>1</xdr:col>
                    <xdr:colOff>76200</xdr:colOff>
                    <xdr:row>15</xdr:row>
                    <xdr:rowOff>228600</xdr:rowOff>
                  </from>
                  <to>
                    <xdr:col>1</xdr:col>
                    <xdr:colOff>5838825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6" name="Check Box 18">
              <controlPr defaultSize="0" autoFill="0" autoLine="0" autoPict="0">
                <anchor moveWithCells="1">
                  <from>
                    <xdr:col>1</xdr:col>
                    <xdr:colOff>76200</xdr:colOff>
                    <xdr:row>18</xdr:row>
                    <xdr:rowOff>228600</xdr:rowOff>
                  </from>
                  <to>
                    <xdr:col>1</xdr:col>
                    <xdr:colOff>5838825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7" name="Check Box 19">
              <controlPr defaultSize="0" autoFill="0" autoLine="0" autoPict="0">
                <anchor moveWithCells="1">
                  <from>
                    <xdr:col>1</xdr:col>
                    <xdr:colOff>76200</xdr:colOff>
                    <xdr:row>19</xdr:row>
                    <xdr:rowOff>228600</xdr:rowOff>
                  </from>
                  <to>
                    <xdr:col>1</xdr:col>
                    <xdr:colOff>5838825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8" name="Check Box 20">
              <controlPr defaultSize="0" autoFill="0" autoLine="0" autoPict="0">
                <anchor moveWithCells="1">
                  <from>
                    <xdr:col>1</xdr:col>
                    <xdr:colOff>76200</xdr:colOff>
                    <xdr:row>20</xdr:row>
                    <xdr:rowOff>228600</xdr:rowOff>
                  </from>
                  <to>
                    <xdr:col>1</xdr:col>
                    <xdr:colOff>5838825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1</xdr:col>
                    <xdr:colOff>76200</xdr:colOff>
                    <xdr:row>16</xdr:row>
                    <xdr:rowOff>228600</xdr:rowOff>
                  </from>
                  <to>
                    <xdr:col>1</xdr:col>
                    <xdr:colOff>5838825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1</xdr:col>
                    <xdr:colOff>76200</xdr:colOff>
                    <xdr:row>18</xdr:row>
                    <xdr:rowOff>0</xdr:rowOff>
                  </from>
                  <to>
                    <xdr:col>1</xdr:col>
                    <xdr:colOff>5838825</xdr:colOff>
                    <xdr:row>18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калькулятор</vt:lpstr>
      <vt:lpstr>калькулятор упрощ для ПК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Крамко</dc:creator>
  <cp:lastModifiedBy>Крамко</cp:lastModifiedBy>
  <cp:lastPrinted>2026-04-29T08:23:47Z</cp:lastPrinted>
  <dcterms:created xsi:type="dcterms:W3CDTF">2024-10-30T12:14:18Z</dcterms:created>
  <dcterms:modified xsi:type="dcterms:W3CDTF">2026-10-29T07:24:37Z</dcterms:modified>
</cp:coreProperties>
</file>