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workbookProtection workbookPassword="9690" lockStructure="1"/>
  <bookViews>
    <workbookView xWindow="0" yWindow="-15" windowWidth="8685" windowHeight="12825" activeTab="1"/>
  </bookViews>
  <sheets>
    <sheet name="Инструкция" sheetId="7" r:id="rId1"/>
    <sheet name="Калькулятор" sheetId="10" r:id="rId2"/>
    <sheet name="Настройки ФМ" sheetId="9" state="hidden" r:id="rId3"/>
    <sheet name="Центильные таблицы" sheetId="11" r:id="rId4"/>
  </sheets>
  <definedNames>
    <definedName name="Массаплода">#REF!</definedName>
    <definedName name="Расстройства">#REF!</definedName>
    <definedName name="Роды">#REF!</definedName>
    <definedName name="Срок_родов">#REF!</definedName>
    <definedName name="ХФПН">#REF!</definedName>
  </definedNames>
  <calcPr calcId="145621"/>
</workbook>
</file>

<file path=xl/calcChain.xml><?xml version="1.0" encoding="utf-8"?>
<calcChain xmlns="http://schemas.openxmlformats.org/spreadsheetml/2006/main">
  <c r="P9" i="9" l="1"/>
  <c r="P8" i="9"/>
  <c r="P7" i="9"/>
  <c r="P6" i="9"/>
  <c r="P5" i="9"/>
  <c r="O10" i="9" l="1"/>
  <c r="L6" i="9"/>
  <c r="L7" i="9"/>
  <c r="L5" i="9"/>
  <c r="H10" i="9"/>
  <c r="H11" i="9"/>
  <c r="H6" i="9"/>
  <c r="U10" i="9" l="1"/>
  <c r="P10" i="9" s="1"/>
  <c r="U7" i="9"/>
  <c r="U8" i="9"/>
  <c r="U9" i="9"/>
  <c r="H12" i="9"/>
  <c r="H9" i="9"/>
  <c r="H8" i="9"/>
  <c r="G7" i="9" l="1"/>
  <c r="H5" i="9"/>
  <c r="H7" i="9" l="1"/>
  <c r="L14" i="9" s="1"/>
  <c r="L16" i="9" s="1"/>
  <c r="K25" i="10" s="1"/>
  <c r="P14" i="9" l="1"/>
  <c r="P16" i="9" s="1"/>
  <c r="P25" i="10" s="1"/>
  <c r="H14" i="9"/>
  <c r="H16" i="9" s="1"/>
  <c r="E25" i="10" s="1"/>
</calcChain>
</file>

<file path=xl/sharedStrings.xml><?xml version="1.0" encoding="utf-8"?>
<sst xmlns="http://schemas.openxmlformats.org/spreadsheetml/2006/main" count="152" uniqueCount="110">
  <si>
    <t>Предполагаемая масса плода</t>
  </si>
  <si>
    <t>4000 г и более</t>
  </si>
  <si>
    <t>нет</t>
  </si>
  <si>
    <t>да</t>
  </si>
  <si>
    <t xml:space="preserve">Калькулятор </t>
  </si>
  <si>
    <t>ИМТ</t>
  </si>
  <si>
    <t>Результат</t>
  </si>
  <si>
    <t>ИМТ до беременности</t>
  </si>
  <si>
    <t>менее 4000 г</t>
  </si>
  <si>
    <t>Сумма</t>
  </si>
  <si>
    <t>Шаг 1</t>
  </si>
  <si>
    <t>Шаг 2</t>
  </si>
  <si>
    <t>Откройте лист Калькулятор</t>
  </si>
  <si>
    <t>Шаг 4</t>
  </si>
  <si>
    <t>Инструкция по применению калькулятора:</t>
  </si>
  <si>
    <t>Калькулятор определения вероятности развития фетальной макросомии</t>
  </si>
  <si>
    <t>Образование матери</t>
  </si>
  <si>
    <t>среднее</t>
  </si>
  <si>
    <t>средне-специальное</t>
  </si>
  <si>
    <t>высшее</t>
  </si>
  <si>
    <t>дефицит массы тела (до 18,5)</t>
  </si>
  <si>
    <t>норма (18,5-24,9)</t>
  </si>
  <si>
    <t>избыток массы тела (25,0-29,9)</t>
  </si>
  <si>
    <t>ожирение (30,0 и более)</t>
  </si>
  <si>
    <t>Масса ребенка 4000 г и более в анамнезе</t>
  </si>
  <si>
    <t>Прегестационный или гестационный СД</t>
  </si>
  <si>
    <t>Пол плода</t>
  </si>
  <si>
    <t>мужской</t>
  </si>
  <si>
    <t>женский</t>
  </si>
  <si>
    <t>Срок беременности 280 дней и более</t>
  </si>
  <si>
    <t>УЗИ перед родоразрешением</t>
  </si>
  <si>
    <t>УЗИ в III триместре беременности</t>
  </si>
  <si>
    <t>определения вероятности развития фетальной макросомии</t>
  </si>
  <si>
    <t xml:space="preserve">Масса матери при рождении </t>
  </si>
  <si>
    <t>Масса отца при рождении</t>
  </si>
  <si>
    <t>более 90 центиля</t>
  </si>
  <si>
    <t>менее 90 центиля</t>
  </si>
  <si>
    <t>ОГ</t>
  </si>
  <si>
    <t>ОЖ</t>
  </si>
  <si>
    <t>ДБ</t>
  </si>
  <si>
    <t>ПМП</t>
  </si>
  <si>
    <t>280 дней и более</t>
  </si>
  <si>
    <t>менее 280 дней</t>
  </si>
  <si>
    <t xml:space="preserve">ОГ </t>
  </si>
  <si>
    <t>344 мм и более</t>
  </si>
  <si>
    <t>менее 344 мм</t>
  </si>
  <si>
    <t xml:space="preserve">ОЖ </t>
  </si>
  <si>
    <t>358 мм и более</t>
  </si>
  <si>
    <t>менее 358 мм</t>
  </si>
  <si>
    <t>Сбор анамнестических и клинических данных</t>
  </si>
  <si>
    <t>Масса матери при рождении</t>
  </si>
  <si>
    <t>Наличие в анамнезе новорожденных с массой тела 4000 г и более</t>
  </si>
  <si>
    <t>Этап 2</t>
  </si>
  <si>
    <t>Этап 1</t>
  </si>
  <si>
    <t>Срок беременности</t>
  </si>
  <si>
    <t>Этап 3</t>
  </si>
  <si>
    <t>Ультразвуковое исследование плода перед родоразрешением</t>
  </si>
  <si>
    <t>Ультразвуковое исследование плода в 32-35 недель беременности с центильной оценкой параметров фетометрии к сроку гестации</t>
  </si>
  <si>
    <t>баллы</t>
  </si>
  <si>
    <t>Срок</t>
  </si>
  <si>
    <t>Этап 2 - III триместр беременности после проведения скринингового ультразвукового исследования (в 32-35 недель)</t>
  </si>
  <si>
    <t xml:space="preserve">Шаг 3 </t>
  </si>
  <si>
    <t>Заполните выбранный этап</t>
  </si>
  <si>
    <t>Введите данные в выделенные ячейки (рост и масса тела до беременности) или выберите данные из раскрывающегося списка</t>
  </si>
  <si>
    <t>Этап 1 - прегравидарная подготовка / I триместр беременности</t>
  </si>
  <si>
    <t>- рекомендована ультразвуковая фетометрия перед родоразрешением</t>
  </si>
  <si>
    <t xml:space="preserve">- в III триместре беременности проведение скринингового ультразвукового исследования с центильной оценкой показателей фетометрии относительно срока гестации </t>
  </si>
  <si>
    <t>- коррекция модифицируемых факторов риска (нарушений жирового и углеводного обмена): диетотерапия, физическая активность, коррекция эндокринных нарушений, рекомендации по гестационной прибавке массы тела</t>
  </si>
  <si>
    <r>
      <t xml:space="preserve">Интерпретация полученных результатов и </t>
    </r>
    <r>
      <rPr>
        <b/>
        <sz val="12"/>
        <color theme="1"/>
        <rFont val="Times New Roman"/>
        <family val="1"/>
        <charset val="204"/>
      </rPr>
      <t>рекомендации при высокой вероятности развития фетальной макросомии:</t>
    </r>
  </si>
  <si>
    <t>https://intergrowth21.tghn.org/fetal-growth/</t>
  </si>
  <si>
    <t>International Fetal Growth Standards INTERGROWTH-21s</t>
  </si>
  <si>
    <t>Сахарный диабет (прегестационный или гестационный)</t>
  </si>
  <si>
    <t>Окружность живота</t>
  </si>
  <si>
    <t>Рост матери</t>
  </si>
  <si>
    <t>Использование калькулятора возможно на этапах:</t>
  </si>
  <si>
    <t>Авторы: Виктор С.А., к.м.н. Курлович И.В., к.м.н. Ващилина Т.П.</t>
  </si>
  <si>
    <t>160 см и менее</t>
  </si>
  <si>
    <t>161-165 см</t>
  </si>
  <si>
    <t>166 см и более</t>
  </si>
  <si>
    <t>Беременность по счету</t>
  </si>
  <si>
    <t>первая</t>
  </si>
  <si>
    <t>вторая</t>
  </si>
  <si>
    <t>третья</t>
  </si>
  <si>
    <t>четвертая</t>
  </si>
  <si>
    <t>пятая и более</t>
  </si>
  <si>
    <t>Прибавка массы тела за беременность</t>
  </si>
  <si>
    <t>Рост матери, см</t>
  </si>
  <si>
    <t>Масса тела до беременности, кг</t>
  </si>
  <si>
    <t>Прибавка массы тела за беременность, кг</t>
  </si>
  <si>
    <t>Окружность головы, мм</t>
  </si>
  <si>
    <t>Окружность живота, мм</t>
  </si>
  <si>
    <t>Длина бедра, мм</t>
  </si>
  <si>
    <t>76 мм и более</t>
  </si>
  <si>
    <t>менее 76 см</t>
  </si>
  <si>
    <t>Гестационная прибавка массы тела</t>
  </si>
  <si>
    <t>менее рекомендуемых норм</t>
  </si>
  <si>
    <t>соответствует рекомендуемым нормам</t>
  </si>
  <si>
    <t>более рекомендуемых норм</t>
  </si>
  <si>
    <t>Рекомендуемая прибавка, кг</t>
  </si>
  <si>
    <t>менее 18,5 – дефицит массы тела</t>
  </si>
  <si>
    <t>12,5-18,0</t>
  </si>
  <si>
    <t>18,5-24,9 – нормальная масса тела</t>
  </si>
  <si>
    <t>11,5-16,0</t>
  </si>
  <si>
    <t>25,0-29,9 – избыточная масса тела</t>
  </si>
  <si>
    <t>7,0-11,5</t>
  </si>
  <si>
    <t>30,0 и более – ожирение</t>
  </si>
  <si>
    <t>5,0-9,0</t>
  </si>
  <si>
    <t>Прибавка массы тела</t>
  </si>
  <si>
    <t>Этап 3 - перед родоразрешением</t>
  </si>
  <si>
    <t xml:space="preserve">- проведение врачебного консилиума для решения вопроса о дополнительном обследовании (магнитно-резонансная пельвиометрия для исключения плодово-тазовой диспропорции) и методе родоразрешения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</si>
</sst>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/>
    <xf numFmtId="0" fontId="4" fillId="0" borderId="0" xfId="0" applyFont="1" applyFill="1"/>
    <xf numFmtId="0" fontId="0" fillId="0" borderId="0" xfId="0" applyAlignment="1">
      <alignment horizontal="center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4" xfId="0" applyBorder="1" applyAlignment="1">
      <alignment wrapText="1"/>
    </xf>
    <xf numFmtId="0" fontId="0" fillId="0" borderId="0" xfId="0" applyBorder="1" applyAlignment="1">
      <alignment horizontal="left" vertical="center"/>
    </xf>
    <xf numFmtId="1" fontId="0" fillId="0" borderId="5" xfId="0" applyNumberFormat="1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wrapText="1"/>
    </xf>
    <xf numFmtId="0" fontId="0" fillId="0" borderId="4" xfId="0" applyBorder="1" applyAlignment="1"/>
    <xf numFmtId="0" fontId="0" fillId="0" borderId="0" xfId="0" applyFill="1" applyProtection="1"/>
    <xf numFmtId="0" fontId="6" fillId="0" borderId="0" xfId="0" applyFont="1" applyFill="1" applyAlignment="1" applyProtection="1"/>
    <xf numFmtId="0" fontId="7" fillId="0" borderId="0" xfId="0" applyFont="1" applyFill="1" applyAlignment="1" applyProtection="1"/>
    <xf numFmtId="0" fontId="4" fillId="0" borderId="0" xfId="0" applyFont="1" applyFill="1" applyProtection="1"/>
    <xf numFmtId="0" fontId="4" fillId="0" borderId="0" xfId="0" applyFont="1" applyFill="1" applyBorder="1" applyProtection="1"/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horizontal="left" vertical="center"/>
    </xf>
    <xf numFmtId="0" fontId="8" fillId="0" borderId="0" xfId="0" applyFont="1" applyFill="1" applyAlignment="1" applyProtection="1">
      <alignment horizontal="left" vertical="center"/>
    </xf>
    <xf numFmtId="0" fontId="8" fillId="0" borderId="0" xfId="0" applyFont="1" applyFill="1" applyAlignment="1" applyProtection="1">
      <alignment horizontal="left" vertical="distributed"/>
    </xf>
    <xf numFmtId="0" fontId="9" fillId="0" borderId="0" xfId="0" applyFont="1" applyFill="1" applyAlignment="1" applyProtection="1">
      <alignment horizontal="left" vertical="center" wrapText="1"/>
    </xf>
    <xf numFmtId="0" fontId="0" fillId="0" borderId="0" xfId="0" applyFont="1" applyFill="1" applyBorder="1" applyProtection="1"/>
    <xf numFmtId="0" fontId="0" fillId="0" borderId="0" xfId="0" applyFont="1" applyFill="1" applyProtection="1"/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0" fontId="0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 vertical="distributed"/>
    </xf>
    <xf numFmtId="0" fontId="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7" xfId="0" applyFont="1" applyFill="1" applyBorder="1" applyAlignment="1" applyProtection="1">
      <alignment horizontal="left" vertical="center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/>
    <xf numFmtId="0" fontId="8" fillId="0" borderId="9" xfId="0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/>
    </xf>
    <xf numFmtId="0" fontId="8" fillId="0" borderId="9" xfId="0" applyFont="1" applyFill="1" applyBorder="1" applyAlignment="1" applyProtection="1">
      <alignment horizontal="center" wrapText="1"/>
    </xf>
    <xf numFmtId="0" fontId="0" fillId="0" borderId="13" xfId="0" applyFont="1" applyFill="1" applyBorder="1" applyProtection="1"/>
    <xf numFmtId="0" fontId="0" fillId="0" borderId="13" xfId="0" applyFont="1" applyFill="1" applyBorder="1" applyAlignment="1" applyProtection="1">
      <alignment horizontal="center"/>
    </xf>
    <xf numFmtId="0" fontId="0" fillId="0" borderId="13" xfId="0" applyFill="1" applyBorder="1" applyAlignment="1" applyProtection="1">
      <alignment horizontal="center"/>
    </xf>
    <xf numFmtId="0" fontId="0" fillId="0" borderId="12" xfId="0" applyFill="1" applyBorder="1" applyAlignment="1" applyProtection="1">
      <alignment horizontal="center"/>
    </xf>
    <xf numFmtId="0" fontId="0" fillId="0" borderId="13" xfId="0" applyFont="1" applyFill="1" applyBorder="1" applyAlignment="1" applyProtection="1"/>
    <xf numFmtId="0" fontId="0" fillId="0" borderId="13" xfId="0" applyFill="1" applyBorder="1" applyProtection="1"/>
    <xf numFmtId="0" fontId="4" fillId="0" borderId="13" xfId="0" applyFont="1" applyFill="1" applyBorder="1" applyProtection="1"/>
    <xf numFmtId="0" fontId="4" fillId="0" borderId="12" xfId="0" applyFont="1" applyFill="1" applyBorder="1" applyProtection="1"/>
    <xf numFmtId="0" fontId="0" fillId="0" borderId="9" xfId="0" applyFont="1" applyFill="1" applyBorder="1" applyAlignment="1" applyProtection="1">
      <alignment horizontal="center" vertical="center"/>
      <protection locked="0"/>
    </xf>
    <xf numFmtId="0" fontId="8" fillId="0" borderId="11" xfId="0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/>
    <xf numFmtId="49" fontId="5" fillId="0" borderId="0" xfId="0" applyNumberFormat="1" applyFont="1" applyFill="1" applyBorder="1"/>
    <xf numFmtId="49" fontId="10" fillId="0" borderId="0" xfId="0" applyNumberFormat="1" applyFont="1" applyFill="1" applyBorder="1" applyAlignment="1">
      <alignment horizontal="center" vertical="distributed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distributed"/>
    </xf>
    <xf numFmtId="0" fontId="8" fillId="0" borderId="0" xfId="0" applyFont="1" applyFill="1" applyBorder="1" applyAlignment="1" applyProtection="1">
      <alignment vertical="center" wrapText="1"/>
    </xf>
    <xf numFmtId="49" fontId="12" fillId="0" borderId="0" xfId="0" applyNumberFormat="1" applyFont="1" applyFill="1" applyBorder="1" applyAlignment="1">
      <alignment horizontal="center" vertical="distributed"/>
    </xf>
    <xf numFmtId="49" fontId="1" fillId="0" borderId="0" xfId="0" applyNumberFormat="1" applyFont="1" applyFill="1" applyBorder="1" applyAlignment="1" applyProtection="1">
      <alignment vertical="center" wrapText="1"/>
    </xf>
    <xf numFmtId="49" fontId="12" fillId="0" borderId="0" xfId="0" applyNumberFormat="1" applyFont="1" applyFill="1" applyBorder="1"/>
    <xf numFmtId="49" fontId="2" fillId="0" borderId="0" xfId="0" applyNumberFormat="1" applyFont="1" applyFill="1" applyBorder="1" applyAlignment="1" applyProtection="1">
      <alignment vertical="center" wrapText="1"/>
    </xf>
    <xf numFmtId="49" fontId="3" fillId="0" borderId="0" xfId="0" applyNumberFormat="1" applyFont="1" applyFill="1" applyBorder="1" applyAlignment="1">
      <alignment vertical="top"/>
    </xf>
    <xf numFmtId="49" fontId="12" fillId="0" borderId="0" xfId="0" applyNumberFormat="1" applyFont="1" applyFill="1" applyBorder="1" applyAlignment="1">
      <alignment horizontal="left" vertical="distributed"/>
    </xf>
    <xf numFmtId="49" fontId="12" fillId="0" borderId="0" xfId="0" applyNumberFormat="1" applyFont="1" applyFill="1" applyBorder="1" applyAlignment="1">
      <alignment horizontal="left"/>
    </xf>
    <xf numFmtId="49" fontId="12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49" fontId="12" fillId="0" borderId="0" xfId="0" applyNumberFormat="1" applyFont="1" applyFill="1" applyBorder="1" applyAlignment="1">
      <alignment vertical="distributed"/>
    </xf>
    <xf numFmtId="0" fontId="4" fillId="0" borderId="0" xfId="0" applyFont="1" applyFill="1" applyBorder="1" applyAlignment="1" applyProtection="1">
      <alignment horizontal="left" vertical="center"/>
    </xf>
    <xf numFmtId="49" fontId="13" fillId="0" borderId="0" xfId="0" applyNumberFormat="1" applyFont="1" applyFill="1" applyBorder="1"/>
    <xf numFmtId="0" fontId="4" fillId="0" borderId="10" xfId="0" applyFont="1" applyFill="1" applyBorder="1" applyAlignment="1" applyProtection="1">
      <alignment horizontal="left" vertical="center"/>
    </xf>
    <xf numFmtId="49" fontId="13" fillId="0" borderId="10" xfId="0" applyNumberFormat="1" applyFont="1" applyFill="1" applyBorder="1"/>
    <xf numFmtId="0" fontId="4" fillId="0" borderId="10" xfId="0" applyFont="1" applyFill="1" applyBorder="1" applyAlignment="1" applyProtection="1">
      <alignment vertical="center"/>
    </xf>
    <xf numFmtId="0" fontId="9" fillId="0" borderId="0" xfId="0" applyFont="1"/>
    <xf numFmtId="0" fontId="6" fillId="0" borderId="0" xfId="0" applyFont="1" applyAlignment="1">
      <alignment vertical="center"/>
    </xf>
    <xf numFmtId="0" fontId="15" fillId="0" borderId="0" xfId="1" applyFont="1"/>
    <xf numFmtId="0" fontId="0" fillId="0" borderId="2" xfId="0" applyBorder="1"/>
    <xf numFmtId="0" fontId="0" fillId="0" borderId="3" xfId="0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0" fillId="0" borderId="2" xfId="0" applyFill="1" applyBorder="1"/>
    <xf numFmtId="0" fontId="0" fillId="0" borderId="1" xfId="0" applyBorder="1"/>
    <xf numFmtId="0" fontId="0" fillId="0" borderId="9" xfId="0" applyFont="1" applyFill="1" applyBorder="1" applyAlignment="1" applyProtection="1">
      <alignment horizontal="center"/>
      <protection locked="0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 applyProtection="1">
      <alignment horizontal="center"/>
      <protection locked="0"/>
    </xf>
    <xf numFmtId="49" fontId="12" fillId="0" borderId="10" xfId="0" applyNumberFormat="1" applyFont="1" applyFill="1" applyBorder="1" applyAlignment="1">
      <alignment horizontal="left" wrapText="1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distributed"/>
    </xf>
    <xf numFmtId="49" fontId="2" fillId="0" borderId="0" xfId="0" applyNumberFormat="1" applyFont="1" applyFill="1" applyBorder="1" applyAlignment="1" applyProtection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top"/>
    </xf>
    <xf numFmtId="49" fontId="12" fillId="0" borderId="0" xfId="0" applyNumberFormat="1" applyFont="1" applyFill="1" applyBorder="1" applyAlignment="1">
      <alignment horizontal="left" vertical="distributed"/>
    </xf>
    <xf numFmtId="49" fontId="12" fillId="0" borderId="10" xfId="0" applyNumberFormat="1" applyFont="1" applyFill="1" applyBorder="1" applyAlignment="1">
      <alignment horizontal="left" vertical="distributed"/>
    </xf>
    <xf numFmtId="49" fontId="12" fillId="0" borderId="10" xfId="0" applyNumberFormat="1" applyFont="1" applyFill="1" applyBorder="1" applyAlignment="1">
      <alignment horizontal="left" vertical="center" wrapText="1"/>
    </xf>
    <xf numFmtId="0" fontId="8" fillId="0" borderId="12" xfId="0" applyFont="1" applyFill="1" applyBorder="1" applyAlignment="1" applyProtection="1">
      <alignment horizontal="left" vertical="center"/>
    </xf>
    <xf numFmtId="0" fontId="8" fillId="0" borderId="7" xfId="0" applyFont="1" applyFill="1" applyBorder="1" applyAlignment="1" applyProtection="1">
      <alignment horizontal="left" vertical="center"/>
    </xf>
    <xf numFmtId="0" fontId="8" fillId="0" borderId="12" xfId="0" applyFont="1" applyFill="1" applyBorder="1" applyAlignment="1" applyProtection="1">
      <alignment horizontal="left" vertical="distributed"/>
    </xf>
    <xf numFmtId="0" fontId="8" fillId="0" borderId="7" xfId="0" applyFont="1" applyFill="1" applyBorder="1" applyAlignment="1" applyProtection="1">
      <alignment horizontal="left" vertical="distributed"/>
    </xf>
    <xf numFmtId="0" fontId="8" fillId="0" borderId="12" xfId="0" applyFont="1" applyFill="1" applyBorder="1" applyAlignment="1" applyProtection="1">
      <alignment horizontal="left" vertical="center" wrapText="1"/>
    </xf>
    <xf numFmtId="0" fontId="8" fillId="0" borderId="7" xfId="0" applyFont="1" applyFill="1" applyBorder="1" applyAlignment="1" applyProtection="1">
      <alignment horizontal="left" vertical="center" wrapText="1"/>
    </xf>
    <xf numFmtId="0" fontId="7" fillId="0" borderId="0" xfId="0" applyFont="1" applyFill="1" applyBorder="1" applyAlignment="1" applyProtection="1">
      <alignment horizontal="center"/>
    </xf>
    <xf numFmtId="0" fontId="8" fillId="0" borderId="13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43</xdr:row>
      <xdr:rowOff>66675</xdr:rowOff>
    </xdr:from>
    <xdr:to>
      <xdr:col>3</xdr:col>
      <xdr:colOff>1158586</xdr:colOff>
      <xdr:row>1048576</xdr:row>
      <xdr:rowOff>161924</xdr:rowOff>
    </xdr:to>
    <xdr:pic>
      <xdr:nvPicPr>
        <xdr:cNvPr id="107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8" t="37968" r="72534" b="59171"/>
        <a:stretch>
          <a:fillRect/>
        </a:stretch>
      </xdr:blipFill>
      <xdr:spPr bwMode="auto">
        <a:xfrm>
          <a:off x="1114425" y="3990975"/>
          <a:ext cx="16097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1102302</xdr:colOff>
      <xdr:row>15</xdr:row>
      <xdr:rowOff>25110</xdr:rowOff>
    </xdr:from>
    <xdr:to>
      <xdr:col>4</xdr:col>
      <xdr:colOff>3795279</xdr:colOff>
      <xdr:row>16</xdr:row>
      <xdr:rowOff>199158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206" t="32159" r="71067" b="64221"/>
        <a:stretch/>
      </xdr:blipFill>
      <xdr:spPr>
        <a:xfrm>
          <a:off x="5064702" y="3244560"/>
          <a:ext cx="2692977" cy="374073"/>
        </a:xfrm>
        <a:prstGeom prst="rect">
          <a:avLst/>
        </a:prstGeom>
      </xdr:spPr>
    </xdr:pic>
    <xdr:clientData/>
  </xdr:twoCellAnchor>
  <xdr:twoCellAnchor>
    <xdr:from>
      <xdr:col>4</xdr:col>
      <xdr:colOff>3818659</xdr:colOff>
      <xdr:row>15</xdr:row>
      <xdr:rowOff>69271</xdr:rowOff>
    </xdr:from>
    <xdr:to>
      <xdr:col>4</xdr:col>
      <xdr:colOff>4520047</xdr:colOff>
      <xdr:row>16</xdr:row>
      <xdr:rowOff>43295</xdr:rowOff>
    </xdr:to>
    <xdr:cxnSp macro="">
      <xdr:nvCxnSpPr>
        <xdr:cNvPr id="5" name="Прямая со стрелкой 4"/>
        <xdr:cNvCxnSpPr/>
      </xdr:nvCxnSpPr>
      <xdr:spPr>
        <a:xfrm flipH="1">
          <a:off x="7706591" y="3073976"/>
          <a:ext cx="701388" cy="173183"/>
        </a:xfrm>
        <a:prstGeom prst="straightConnector1">
          <a:avLst/>
        </a:prstGeom>
        <a:ln w="38100">
          <a:solidFill>
            <a:srgbClr val="0070C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</xdr:rowOff>
    </xdr:from>
    <xdr:to>
      <xdr:col>8</xdr:col>
      <xdr:colOff>378452</xdr:colOff>
      <xdr:row>34</xdr:row>
      <xdr:rowOff>171451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118" t="21206" r="36502" b="8229"/>
        <a:stretch/>
      </xdr:blipFill>
      <xdr:spPr>
        <a:xfrm>
          <a:off x="0" y="676275"/>
          <a:ext cx="5255252" cy="6067426"/>
        </a:xfrm>
        <a:prstGeom prst="rect">
          <a:avLst/>
        </a:prstGeom>
      </xdr:spPr>
    </xdr:pic>
    <xdr:clientData/>
  </xdr:twoCellAnchor>
  <xdr:twoCellAnchor editAs="oneCell">
    <xdr:from>
      <xdr:col>8</xdr:col>
      <xdr:colOff>605667</xdr:colOff>
      <xdr:row>2</xdr:row>
      <xdr:rowOff>177735</xdr:rowOff>
    </xdr:from>
    <xdr:to>
      <xdr:col>17</xdr:col>
      <xdr:colOff>466724</xdr:colOff>
      <xdr:row>34</xdr:row>
      <xdr:rowOff>171450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754" t="20188" r="36346" b="9155"/>
        <a:stretch/>
      </xdr:blipFill>
      <xdr:spPr>
        <a:xfrm>
          <a:off x="5482467" y="653985"/>
          <a:ext cx="5347457" cy="608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20719</xdr:colOff>
      <xdr:row>3</xdr:row>
      <xdr:rowOff>9525</xdr:rowOff>
    </xdr:from>
    <xdr:to>
      <xdr:col>26</xdr:col>
      <xdr:colOff>428625</xdr:colOff>
      <xdr:row>34</xdr:row>
      <xdr:rowOff>135742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910" t="20374" r="36451" b="9340"/>
        <a:stretch/>
      </xdr:blipFill>
      <xdr:spPr>
        <a:xfrm>
          <a:off x="10993519" y="676275"/>
          <a:ext cx="5284706" cy="6031717"/>
        </a:xfrm>
        <a:prstGeom prst="rect">
          <a:avLst/>
        </a:prstGeom>
      </xdr:spPr>
    </xdr:pic>
    <xdr:clientData/>
  </xdr:twoCellAnchor>
  <xdr:twoCellAnchor editAs="oneCell">
    <xdr:from>
      <xdr:col>26</xdr:col>
      <xdr:colOff>566568</xdr:colOff>
      <xdr:row>2</xdr:row>
      <xdr:rowOff>161925</xdr:rowOff>
    </xdr:from>
    <xdr:to>
      <xdr:col>35</xdr:col>
      <xdr:colOff>371475</xdr:colOff>
      <xdr:row>34</xdr:row>
      <xdr:rowOff>89262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8754" t="21021" r="36607" b="8878"/>
        <a:stretch/>
      </xdr:blipFill>
      <xdr:spPr>
        <a:xfrm>
          <a:off x="16416168" y="638175"/>
          <a:ext cx="5291307" cy="60233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123825</xdr:rowOff>
    </xdr:from>
    <xdr:to>
      <xdr:col>8</xdr:col>
      <xdr:colOff>350063</xdr:colOff>
      <xdr:row>62</xdr:row>
      <xdr:rowOff>171451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8962" t="32320" r="36138" b="8321"/>
        <a:stretch/>
      </xdr:blipFill>
      <xdr:spPr>
        <a:xfrm>
          <a:off x="0" y="7496175"/>
          <a:ext cx="5226863" cy="50006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ntergrowth21.tghn.org/fetal-growth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showGridLines="0" showRowColHeaders="0" zoomScaleNormal="100" workbookViewId="0">
      <selection activeCell="F17" sqref="F17"/>
    </sheetView>
  </sheetViews>
  <sheetFormatPr defaultColWidth="0" defaultRowHeight="15.75" zeroHeight="1" x14ac:dyDescent="0.25"/>
  <cols>
    <col min="1" max="1" width="5" style="61" customWidth="1"/>
    <col min="2" max="2" width="10.85546875" style="61" customWidth="1"/>
    <col min="3" max="3" width="12.140625" style="61" customWidth="1"/>
    <col min="4" max="4" width="31.42578125" style="61" customWidth="1"/>
    <col min="5" max="5" width="99.28515625" style="61" customWidth="1"/>
    <col min="6" max="6" width="5.5703125" style="61" customWidth="1"/>
    <col min="7" max="7" width="5.140625" style="61" hidden="1" customWidth="1"/>
    <col min="8" max="9" width="9.140625" style="61" hidden="1" customWidth="1"/>
    <col min="10" max="10" width="17.28515625" style="61" hidden="1" customWidth="1"/>
    <col min="11" max="11" width="9.140625" style="61" hidden="1" customWidth="1"/>
    <col min="12" max="12" width="4.7109375" style="61" hidden="1" customWidth="1"/>
    <col min="13" max="13" width="129.5703125" style="61" hidden="1" customWidth="1"/>
    <col min="14" max="26" width="0" style="61" hidden="1" customWidth="1"/>
    <col min="27" max="16384" width="9.140625" style="61" hidden="1"/>
  </cols>
  <sheetData>
    <row r="1" spans="1:26" x14ac:dyDescent="0.25"/>
    <row r="2" spans="1:26" ht="33" customHeight="1" x14ac:dyDescent="0.25">
      <c r="A2" s="99" t="s">
        <v>15</v>
      </c>
      <c r="B2" s="99"/>
      <c r="C2" s="99"/>
      <c r="D2" s="99"/>
      <c r="E2" s="99"/>
      <c r="F2" s="70"/>
      <c r="G2" s="70"/>
      <c r="H2" s="70"/>
      <c r="I2" s="70"/>
      <c r="J2" s="70"/>
      <c r="K2" s="70"/>
      <c r="L2" s="70"/>
      <c r="M2" s="70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16.5" thickBot="1" x14ac:dyDescent="0.3">
      <c r="B3" s="100" t="s">
        <v>75</v>
      </c>
      <c r="C3" s="100"/>
      <c r="D3" s="100"/>
      <c r="E3" s="100"/>
      <c r="F3" s="71"/>
      <c r="G3" s="71"/>
      <c r="H3" s="71"/>
      <c r="I3" s="71"/>
      <c r="J3" s="71"/>
      <c r="K3" s="71"/>
      <c r="L3" s="71"/>
      <c r="M3" s="71"/>
    </row>
    <row r="4" spans="1:26" s="69" customFormat="1" ht="16.5" thickTop="1" x14ac:dyDescent="0.25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26" s="69" customFormat="1" x14ac:dyDescent="0.25">
      <c r="A5" s="67"/>
      <c r="B5" s="78" t="s">
        <v>14</v>
      </c>
      <c r="C5" s="78"/>
      <c r="D5" s="78"/>
      <c r="E5" s="61"/>
      <c r="F5" s="61"/>
      <c r="G5" s="61"/>
      <c r="H5" s="61"/>
      <c r="I5" s="67"/>
      <c r="J5" s="67"/>
      <c r="K5" s="67"/>
      <c r="L5" s="67"/>
      <c r="M5" s="67"/>
    </row>
    <row r="6" spans="1:26" s="69" customFormat="1" x14ac:dyDescent="0.25">
      <c r="A6" s="67"/>
      <c r="B6" s="61"/>
      <c r="C6" s="61"/>
      <c r="D6" s="61"/>
      <c r="E6" s="61"/>
      <c r="F6" s="61"/>
      <c r="G6" s="61"/>
      <c r="H6" s="61"/>
      <c r="I6" s="67"/>
      <c r="J6" s="67"/>
      <c r="K6" s="67"/>
      <c r="L6" s="67"/>
      <c r="M6" s="67"/>
    </row>
    <row r="7" spans="1:26" s="69" customFormat="1" ht="16.5" thickBot="1" x14ac:dyDescent="0.3">
      <c r="A7" s="67"/>
      <c r="B7" s="80" t="s">
        <v>10</v>
      </c>
      <c r="C7" s="61" t="s">
        <v>12</v>
      </c>
      <c r="D7" s="61"/>
      <c r="E7" s="61"/>
      <c r="F7" s="61"/>
      <c r="G7" s="61"/>
      <c r="H7" s="61"/>
      <c r="I7" s="67"/>
      <c r="J7" s="67"/>
      <c r="K7" s="67"/>
      <c r="L7" s="67"/>
      <c r="M7" s="67"/>
    </row>
    <row r="8" spans="1:26" s="69" customFormat="1" ht="18.75" customHeight="1" thickTop="1" x14ac:dyDescent="0.25">
      <c r="A8" s="67"/>
      <c r="B8" s="61"/>
      <c r="C8" s="61"/>
      <c r="D8" s="61"/>
      <c r="E8" s="61"/>
      <c r="F8" s="61"/>
      <c r="G8" s="61"/>
      <c r="H8" s="61"/>
      <c r="I8" s="67"/>
      <c r="J8" s="67"/>
      <c r="K8" s="67"/>
      <c r="L8" s="67"/>
      <c r="M8" s="67"/>
    </row>
    <row r="9" spans="1:26" s="69" customFormat="1" ht="16.5" thickBot="1" x14ac:dyDescent="0.3">
      <c r="A9" s="67"/>
      <c r="B9" s="80" t="s">
        <v>11</v>
      </c>
      <c r="C9" s="61" t="s">
        <v>74</v>
      </c>
      <c r="D9" s="61"/>
      <c r="E9" s="61"/>
      <c r="F9" s="61"/>
      <c r="G9" s="61"/>
      <c r="H9" s="61"/>
      <c r="I9" s="67"/>
      <c r="J9" s="67"/>
      <c r="K9" s="67"/>
      <c r="L9" s="67"/>
      <c r="M9" s="67"/>
    </row>
    <row r="10" spans="1:26" s="69" customFormat="1" ht="16.5" thickTop="1" x14ac:dyDescent="0.25">
      <c r="A10" s="67"/>
      <c r="C10" s="61" t="s">
        <v>64</v>
      </c>
      <c r="D10" s="61"/>
      <c r="E10" s="61"/>
      <c r="F10" s="61"/>
      <c r="G10" s="61"/>
      <c r="H10" s="61"/>
      <c r="I10" s="67"/>
      <c r="J10" s="67"/>
      <c r="K10" s="67"/>
      <c r="L10" s="67"/>
      <c r="M10" s="67"/>
    </row>
    <row r="11" spans="1:26" s="69" customFormat="1" x14ac:dyDescent="0.25">
      <c r="A11" s="67"/>
      <c r="B11" s="61"/>
      <c r="C11" s="61" t="s">
        <v>60</v>
      </c>
      <c r="D11" s="61"/>
      <c r="E11" s="61"/>
      <c r="F11" s="61"/>
      <c r="G11" s="61"/>
      <c r="H11" s="61"/>
      <c r="I11" s="67"/>
      <c r="J11" s="67"/>
      <c r="K11" s="67"/>
      <c r="L11" s="67"/>
      <c r="M11" s="67"/>
    </row>
    <row r="12" spans="1:26" s="69" customFormat="1" x14ac:dyDescent="0.25">
      <c r="A12" s="67"/>
      <c r="B12" s="61"/>
      <c r="C12" s="61" t="s">
        <v>108</v>
      </c>
      <c r="D12" s="61"/>
      <c r="E12" s="61"/>
      <c r="F12" s="61"/>
      <c r="G12" s="61"/>
      <c r="H12" s="61"/>
      <c r="I12" s="67"/>
      <c r="J12" s="67"/>
      <c r="K12" s="67"/>
      <c r="L12" s="67"/>
      <c r="M12" s="67"/>
    </row>
    <row r="13" spans="1:26" s="69" customFormat="1" x14ac:dyDescent="0.25">
      <c r="A13" s="67"/>
      <c r="B13" s="61"/>
      <c r="C13" s="61"/>
      <c r="D13" s="61"/>
      <c r="E13" s="61"/>
      <c r="F13" s="61"/>
      <c r="G13" s="61"/>
      <c r="H13" s="61"/>
      <c r="I13" s="67"/>
      <c r="J13" s="67"/>
      <c r="K13" s="67"/>
      <c r="L13" s="67"/>
      <c r="M13" s="67"/>
    </row>
    <row r="14" spans="1:26" s="69" customFormat="1" ht="16.5" thickBot="1" x14ac:dyDescent="0.3">
      <c r="A14" s="67"/>
      <c r="B14" s="80" t="s">
        <v>61</v>
      </c>
      <c r="C14" s="69" t="s">
        <v>62</v>
      </c>
      <c r="D14" s="61"/>
      <c r="E14" s="61"/>
      <c r="F14" s="61"/>
      <c r="G14" s="61"/>
      <c r="H14" s="61"/>
      <c r="I14" s="67"/>
      <c r="J14" s="67"/>
      <c r="K14" s="67"/>
      <c r="L14" s="67"/>
      <c r="M14" s="67"/>
    </row>
    <row r="15" spans="1:26" s="69" customFormat="1" ht="16.5" thickTop="1" x14ac:dyDescent="0.25">
      <c r="A15" s="67"/>
      <c r="B15" s="61"/>
      <c r="C15" s="61" t="s">
        <v>63</v>
      </c>
      <c r="D15" s="61"/>
      <c r="E15" s="61"/>
      <c r="F15" s="61"/>
      <c r="G15" s="61"/>
      <c r="H15" s="61"/>
      <c r="I15" s="67"/>
      <c r="J15" s="67"/>
      <c r="K15" s="67"/>
      <c r="L15" s="67"/>
      <c r="M15" s="67"/>
    </row>
    <row r="16" spans="1:26" s="69" customFormat="1" x14ac:dyDescent="0.25">
      <c r="A16" s="67"/>
      <c r="B16" s="61"/>
      <c r="C16" s="61"/>
      <c r="D16" s="61"/>
      <c r="E16" s="61"/>
      <c r="F16" s="61"/>
      <c r="G16" s="61"/>
      <c r="H16" s="61"/>
      <c r="I16" s="67"/>
      <c r="J16" s="67"/>
      <c r="K16" s="67"/>
      <c r="L16" s="67"/>
      <c r="M16" s="67"/>
    </row>
    <row r="17" spans="1:17" s="69" customFormat="1" x14ac:dyDescent="0.25">
      <c r="A17" s="67"/>
      <c r="B17" s="61"/>
      <c r="C17" s="61"/>
      <c r="D17" s="61"/>
      <c r="E17" s="61"/>
      <c r="F17" s="61"/>
      <c r="G17" s="61"/>
      <c r="H17" s="61"/>
      <c r="I17" s="67"/>
      <c r="J17" s="67"/>
      <c r="K17" s="67"/>
      <c r="L17" s="67"/>
      <c r="M17" s="67"/>
    </row>
    <row r="18" spans="1:17" s="69" customFormat="1" x14ac:dyDescent="0.25">
      <c r="A18" s="67"/>
      <c r="B18" s="61"/>
      <c r="C18" s="61"/>
      <c r="D18" s="61"/>
      <c r="E18" s="61"/>
      <c r="F18" s="61"/>
      <c r="G18" s="61"/>
      <c r="H18" s="61"/>
      <c r="I18" s="67"/>
      <c r="J18" s="67"/>
      <c r="K18" s="67"/>
      <c r="L18" s="67"/>
      <c r="M18" s="67"/>
    </row>
    <row r="19" spans="1:17" s="69" customFormat="1" ht="16.5" thickBot="1" x14ac:dyDescent="0.3">
      <c r="A19" s="67"/>
      <c r="B19" s="80" t="s">
        <v>13</v>
      </c>
      <c r="C19" s="61" t="s">
        <v>68</v>
      </c>
      <c r="D19" s="61"/>
      <c r="E19" s="61"/>
      <c r="F19" s="61"/>
      <c r="G19" s="61"/>
      <c r="H19" s="61"/>
      <c r="I19" s="67"/>
      <c r="J19" s="67"/>
      <c r="K19" s="67"/>
      <c r="L19" s="67"/>
      <c r="M19" s="67"/>
    </row>
    <row r="20" spans="1:17" s="69" customFormat="1" ht="16.5" thickTop="1" x14ac:dyDescent="0.25">
      <c r="A20" s="67"/>
      <c r="B20" s="61"/>
      <c r="C20" s="61"/>
      <c r="D20" s="61"/>
      <c r="E20" s="74"/>
      <c r="F20" s="61"/>
      <c r="G20" s="61"/>
      <c r="H20" s="61"/>
      <c r="I20" s="67"/>
      <c r="J20" s="67"/>
      <c r="K20" s="67"/>
      <c r="L20" s="67"/>
      <c r="M20" s="67"/>
    </row>
    <row r="21" spans="1:17" s="69" customFormat="1" ht="31.5" customHeight="1" x14ac:dyDescent="0.25">
      <c r="A21" s="67"/>
      <c r="B21" s="67"/>
      <c r="C21" s="75" t="s">
        <v>53</v>
      </c>
      <c r="D21" s="101" t="s">
        <v>67</v>
      </c>
      <c r="E21" s="101"/>
      <c r="G21" s="67"/>
      <c r="H21" s="67"/>
      <c r="I21" s="67"/>
      <c r="J21" s="67"/>
      <c r="K21" s="67"/>
      <c r="L21" s="67"/>
    </row>
    <row r="22" spans="1:17" s="69" customFormat="1" ht="31.5" customHeight="1" thickBot="1" x14ac:dyDescent="0.3">
      <c r="A22" s="67"/>
      <c r="B22" s="67"/>
      <c r="C22" s="81"/>
      <c r="D22" s="102" t="s">
        <v>66</v>
      </c>
      <c r="E22" s="102"/>
      <c r="G22" s="67"/>
      <c r="H22" s="67"/>
      <c r="I22" s="67"/>
      <c r="J22" s="67"/>
      <c r="K22" s="67"/>
      <c r="L22" s="67"/>
    </row>
    <row r="23" spans="1:17" s="69" customFormat="1" ht="16.5" thickTop="1" x14ac:dyDescent="0.25">
      <c r="A23" s="67"/>
      <c r="B23" s="67"/>
      <c r="C23" s="77"/>
      <c r="F23" s="72"/>
      <c r="G23" s="67"/>
      <c r="H23" s="67"/>
      <c r="I23" s="67"/>
      <c r="J23" s="67"/>
      <c r="K23" s="67"/>
      <c r="L23" s="67"/>
    </row>
    <row r="24" spans="1:17" s="69" customFormat="1" ht="16.5" thickBot="1" x14ac:dyDescent="0.3">
      <c r="A24" s="67"/>
      <c r="B24" s="67"/>
      <c r="C24" s="79" t="s">
        <v>52</v>
      </c>
      <c r="D24" s="103" t="s">
        <v>65</v>
      </c>
      <c r="E24" s="103"/>
      <c r="F24" s="72"/>
      <c r="G24" s="67"/>
      <c r="H24" s="67"/>
      <c r="I24" s="67"/>
      <c r="J24" s="67"/>
      <c r="K24" s="67"/>
      <c r="L24" s="67"/>
    </row>
    <row r="25" spans="1:17" s="69" customFormat="1" ht="16.5" thickTop="1" x14ac:dyDescent="0.25">
      <c r="A25" s="67"/>
      <c r="B25" s="67"/>
      <c r="C25" s="77"/>
      <c r="D25" s="74"/>
      <c r="E25" s="74"/>
      <c r="F25" s="72"/>
      <c r="G25" s="67"/>
      <c r="H25" s="67"/>
      <c r="I25" s="67"/>
      <c r="J25" s="67"/>
      <c r="K25" s="67"/>
      <c r="L25" s="67"/>
    </row>
    <row r="26" spans="1:17" s="69" customFormat="1" ht="31.5" customHeight="1" thickBot="1" x14ac:dyDescent="0.3">
      <c r="A26" s="67"/>
      <c r="B26" s="67"/>
      <c r="C26" s="79" t="s">
        <v>55</v>
      </c>
      <c r="D26" s="96" t="s">
        <v>109</v>
      </c>
      <c r="E26" s="96"/>
      <c r="F26" s="72"/>
      <c r="G26" s="67"/>
      <c r="H26" s="67"/>
      <c r="I26" s="67"/>
      <c r="J26" s="67"/>
      <c r="K26" s="67"/>
      <c r="L26" s="67"/>
      <c r="M26" s="67"/>
    </row>
    <row r="27" spans="1:17" s="69" customFormat="1" ht="16.5" thickTop="1" x14ac:dyDescent="0.25">
      <c r="A27" s="67"/>
      <c r="E27" s="74"/>
      <c r="F27" s="72"/>
      <c r="G27" s="67"/>
      <c r="H27" s="67"/>
      <c r="I27" s="67"/>
      <c r="J27" s="67"/>
      <c r="K27" s="67"/>
      <c r="L27" s="67"/>
      <c r="M27" s="67"/>
    </row>
    <row r="28" spans="1:17" s="69" customFormat="1" hidden="1" x14ac:dyDescent="0.25">
      <c r="A28" s="67"/>
      <c r="F28" s="73"/>
      <c r="G28" s="67"/>
      <c r="H28" s="67"/>
      <c r="I28" s="67"/>
      <c r="J28" s="67"/>
      <c r="K28" s="67"/>
      <c r="L28" s="67"/>
    </row>
    <row r="29" spans="1:17" s="69" customFormat="1" hidden="1" x14ac:dyDescent="0.25">
      <c r="A29" s="67"/>
      <c r="B29" s="67"/>
      <c r="E29" s="74"/>
      <c r="F29" s="72"/>
      <c r="G29" s="67"/>
      <c r="H29" s="67"/>
      <c r="I29" s="67"/>
      <c r="J29" s="67"/>
      <c r="K29" s="67"/>
      <c r="L29" s="67"/>
    </row>
    <row r="30" spans="1:17" s="69" customFormat="1" hidden="1" x14ac:dyDescent="0.25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</row>
    <row r="31" spans="1:17" s="69" customFormat="1" hidden="1" x14ac:dyDescent="0.25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</row>
    <row r="32" spans="1:17" hidden="1" x14ac:dyDescent="0.25">
      <c r="A32" s="63"/>
      <c r="D32" s="21"/>
      <c r="E32" s="21"/>
      <c r="F32" s="21"/>
      <c r="G32" s="23"/>
      <c r="H32" s="23"/>
      <c r="K32" s="23"/>
      <c r="L32" s="23"/>
      <c r="N32" s="21"/>
      <c r="P32" s="24"/>
      <c r="Q32" s="24"/>
    </row>
    <row r="33" spans="1:17" ht="15.75" hidden="1" customHeight="1" x14ac:dyDescent="0.25">
      <c r="A33" s="63"/>
      <c r="B33" s="97"/>
      <c r="C33" s="97"/>
      <c r="D33" s="97"/>
      <c r="E33" s="64"/>
      <c r="G33" s="23"/>
      <c r="H33" s="23"/>
      <c r="I33" s="98"/>
      <c r="J33" s="98"/>
      <c r="K33" s="98"/>
      <c r="L33" s="65"/>
      <c r="M33" s="66"/>
      <c r="N33" s="21"/>
      <c r="P33" s="66"/>
      <c r="Q33" s="66"/>
    </row>
    <row r="34" spans="1:17" hidden="1" x14ac:dyDescent="0.25">
      <c r="A34" s="63"/>
      <c r="B34" s="63"/>
      <c r="C34" s="63"/>
      <c r="D34" s="63"/>
      <c r="E34" s="63"/>
      <c r="G34" s="63"/>
      <c r="H34" s="63"/>
      <c r="I34" s="63"/>
      <c r="J34" s="63"/>
      <c r="K34" s="63"/>
      <c r="L34" s="63"/>
      <c r="M34" s="63"/>
    </row>
    <row r="35" spans="1:17" ht="15" hidden="1" customHeight="1" x14ac:dyDescent="0.25">
      <c r="A35" s="63"/>
      <c r="B35" s="63"/>
      <c r="C35" s="63"/>
      <c r="D35" s="63"/>
      <c r="E35" s="63"/>
      <c r="G35" s="63"/>
      <c r="H35" s="63"/>
      <c r="I35" s="63"/>
      <c r="J35" s="63"/>
      <c r="K35" s="63"/>
      <c r="L35" s="63"/>
      <c r="M35" s="63"/>
    </row>
    <row r="36" spans="1:17" hidden="1" x14ac:dyDescent="0.25"/>
    <row r="37" spans="1:17" hidden="1" x14ac:dyDescent="0.25"/>
    <row r="38" spans="1:17" hidden="1" x14ac:dyDescent="0.25"/>
    <row r="39" spans="1:17" hidden="1" x14ac:dyDescent="0.25"/>
    <row r="40" spans="1:17" hidden="1" x14ac:dyDescent="0.25"/>
    <row r="41" spans="1:17" hidden="1" x14ac:dyDescent="0.25"/>
    <row r="42" spans="1:17" hidden="1" x14ac:dyDescent="0.25"/>
    <row r="43" spans="1:17" hidden="1" x14ac:dyDescent="0.25"/>
    <row r="44" spans="1:17" hidden="1" x14ac:dyDescent="0.25"/>
    <row r="45" spans="1:17" hidden="1" x14ac:dyDescent="0.25"/>
    <row r="46" spans="1:17" hidden="1" x14ac:dyDescent="0.25"/>
    <row r="47" spans="1:17" hidden="1" x14ac:dyDescent="0.25"/>
    <row r="48" spans="1:17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idden="1" x14ac:dyDescent="0.25"/>
    <row r="56" spans="2:2" hidden="1" x14ac:dyDescent="0.25"/>
    <row r="57" spans="2:2" hidden="1" x14ac:dyDescent="0.25"/>
    <row r="58" spans="2:2" hidden="1" x14ac:dyDescent="0.25"/>
    <row r="59" spans="2:2" hidden="1" x14ac:dyDescent="0.25"/>
    <row r="60" spans="2:2" hidden="1" x14ac:dyDescent="0.25">
      <c r="B60" s="62"/>
    </row>
    <row r="61" spans="2:2" hidden="1" x14ac:dyDescent="0.25">
      <c r="B61" s="62"/>
    </row>
    <row r="62" spans="2:2" hidden="1" x14ac:dyDescent="0.25">
      <c r="B62" s="62"/>
    </row>
  </sheetData>
  <sheetProtection password="9690" sheet="1" objects="1" scenarios="1" selectLockedCells="1" selectUnlockedCells="1"/>
  <mergeCells count="8">
    <mergeCell ref="D26:E26"/>
    <mergeCell ref="B33:D33"/>
    <mergeCell ref="I33:K33"/>
    <mergeCell ref="A2:E2"/>
    <mergeCell ref="B3:E3"/>
    <mergeCell ref="D21:E21"/>
    <mergeCell ref="D22:E22"/>
    <mergeCell ref="D24:E24"/>
  </mergeCells>
  <pageMargins left="0.7" right="0.7" top="0.75" bottom="0.75" header="0.3" footer="0.3"/>
  <pageSetup paperSize="9" orientation="landscape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539"/>
  <sheetViews>
    <sheetView showGridLines="0" showRowColHeaders="0" tabSelected="1" zoomScaleNormal="100" workbookViewId="0">
      <selection activeCell="E20" sqref="E20"/>
    </sheetView>
  </sheetViews>
  <sheetFormatPr defaultColWidth="0" defaultRowHeight="15" zeroHeight="1" x14ac:dyDescent="0.25"/>
  <cols>
    <col min="1" max="1" width="0.85546875" style="17" customWidth="1"/>
    <col min="2" max="2" width="1" style="17" customWidth="1"/>
    <col min="3" max="3" width="1.7109375" style="17" customWidth="1"/>
    <col min="4" max="5" width="36" style="17" customWidth="1"/>
    <col min="6" max="6" width="1" style="17" customWidth="1"/>
    <col min="7" max="7" width="0.85546875" style="17" customWidth="1"/>
    <col min="8" max="8" width="1" style="17" customWidth="1"/>
    <col min="9" max="9" width="2.42578125" style="17" customWidth="1"/>
    <col min="10" max="10" width="30.140625" style="17" customWidth="1"/>
    <col min="11" max="11" width="32" style="17" customWidth="1"/>
    <col min="12" max="12" width="2" style="17" customWidth="1"/>
    <col min="13" max="13" width="0.7109375" style="17" customWidth="1"/>
    <col min="14" max="14" width="2.5703125" style="17" customWidth="1"/>
    <col min="15" max="15" width="24.7109375" style="17" customWidth="1"/>
    <col min="16" max="16" width="30.85546875" style="17" customWidth="1"/>
    <col min="17" max="17" width="2.7109375" style="17" customWidth="1"/>
    <col min="18" max="16384" width="0" style="2" hidden="1"/>
  </cols>
  <sheetData>
    <row r="1" spans="1:17" ht="9" customHeight="1" x14ac:dyDescent="0.25"/>
    <row r="2" spans="1:17" ht="20.25" customHeight="1" x14ac:dyDescent="0.4">
      <c r="E2" s="110" t="s">
        <v>4</v>
      </c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8"/>
      <c r="Q2" s="18"/>
    </row>
    <row r="3" spans="1:17" ht="20.25" customHeight="1" x14ac:dyDescent="0.35">
      <c r="D3" s="19"/>
      <c r="E3" s="110" t="s">
        <v>32</v>
      </c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9"/>
      <c r="Q3" s="19"/>
    </row>
    <row r="4" spans="1:17" ht="12" customHeight="1" x14ac:dyDescent="0.25"/>
    <row r="5" spans="1:17" s="3" customFormat="1" ht="17.25" customHeight="1" x14ac:dyDescent="0.25">
      <c r="A5" s="20"/>
      <c r="B5" s="20"/>
      <c r="C5" s="111" t="s">
        <v>53</v>
      </c>
      <c r="D5" s="112"/>
      <c r="E5" s="21"/>
      <c r="F5" s="20"/>
      <c r="G5" s="22"/>
      <c r="H5" s="22"/>
      <c r="I5" s="111" t="s">
        <v>52</v>
      </c>
      <c r="J5" s="112"/>
      <c r="K5" s="23"/>
      <c r="L5" s="22"/>
      <c r="M5" s="20"/>
      <c r="N5" s="111" t="s">
        <v>55</v>
      </c>
      <c r="O5" s="112"/>
      <c r="P5" s="24"/>
      <c r="Q5" s="25"/>
    </row>
    <row r="6" spans="1:17" s="3" customFormat="1" ht="50.25" customHeight="1" x14ac:dyDescent="0.25">
      <c r="A6" s="20"/>
      <c r="B6" s="20"/>
      <c r="C6" s="104" t="s">
        <v>49</v>
      </c>
      <c r="D6" s="105"/>
      <c r="E6" s="105"/>
      <c r="F6" s="26"/>
      <c r="G6" s="22"/>
      <c r="H6" s="22"/>
      <c r="I6" s="106" t="s">
        <v>57</v>
      </c>
      <c r="J6" s="107"/>
      <c r="K6" s="107"/>
      <c r="L6" s="27"/>
      <c r="M6" s="20"/>
      <c r="N6" s="108" t="s">
        <v>56</v>
      </c>
      <c r="O6" s="109"/>
      <c r="P6" s="109"/>
      <c r="Q6" s="28"/>
    </row>
    <row r="7" spans="1:17" ht="15" customHeight="1" thickBot="1" x14ac:dyDescent="0.3">
      <c r="C7" s="56"/>
      <c r="D7" s="29"/>
      <c r="E7" s="29"/>
      <c r="F7" s="30"/>
      <c r="G7" s="30"/>
      <c r="H7" s="30"/>
      <c r="I7" s="51"/>
      <c r="J7" s="29"/>
      <c r="K7" s="29"/>
      <c r="L7" s="30"/>
      <c r="M7" s="30"/>
      <c r="N7" s="51"/>
      <c r="O7" s="29"/>
      <c r="P7" s="29"/>
      <c r="Q7" s="30"/>
    </row>
    <row r="8" spans="1:17" ht="16.5" thickTop="1" thickBot="1" x14ac:dyDescent="0.3">
      <c r="C8" s="56"/>
      <c r="D8" s="29" t="s">
        <v>16</v>
      </c>
      <c r="E8" s="59"/>
      <c r="F8" s="31"/>
      <c r="G8" s="30"/>
      <c r="H8" s="30"/>
      <c r="I8" s="51"/>
      <c r="J8" s="29" t="s">
        <v>72</v>
      </c>
      <c r="K8" s="59"/>
      <c r="L8" s="31"/>
      <c r="M8" s="30"/>
      <c r="N8" s="51"/>
      <c r="O8" s="29" t="s">
        <v>54</v>
      </c>
      <c r="P8" s="59"/>
      <c r="Q8" s="32"/>
    </row>
    <row r="9" spans="1:17" ht="16.5" thickTop="1" thickBot="1" x14ac:dyDescent="0.3">
      <c r="C9" s="56"/>
      <c r="D9" s="29"/>
      <c r="E9" s="29"/>
      <c r="F9" s="30"/>
      <c r="G9" s="30"/>
      <c r="H9" s="30"/>
      <c r="I9" s="51"/>
      <c r="J9" s="29"/>
      <c r="K9" s="31"/>
      <c r="L9" s="33"/>
      <c r="M9" s="30"/>
      <c r="N9" s="51"/>
      <c r="O9" s="34"/>
      <c r="P9" s="34"/>
      <c r="Q9" s="35"/>
    </row>
    <row r="10" spans="1:17" ht="16.5" thickTop="1" thickBot="1" x14ac:dyDescent="0.3">
      <c r="C10" s="56"/>
      <c r="D10" s="29" t="s">
        <v>86</v>
      </c>
      <c r="E10" s="59"/>
      <c r="F10" s="31"/>
      <c r="G10" s="36"/>
      <c r="H10" s="36"/>
      <c r="I10" s="55"/>
      <c r="J10" s="29" t="s">
        <v>0</v>
      </c>
      <c r="K10" s="59"/>
      <c r="L10" s="31"/>
      <c r="M10" s="35"/>
      <c r="N10" s="52"/>
      <c r="O10" s="29" t="s">
        <v>89</v>
      </c>
      <c r="P10" s="95"/>
      <c r="Q10" s="29"/>
    </row>
    <row r="11" spans="1:17" ht="16.5" thickTop="1" thickBot="1" x14ac:dyDescent="0.3">
      <c r="C11" s="56"/>
      <c r="D11" s="29"/>
      <c r="E11" s="34"/>
      <c r="F11" s="34"/>
      <c r="G11" s="34"/>
      <c r="H11" s="34"/>
      <c r="I11" s="52"/>
      <c r="J11" s="29"/>
      <c r="K11" s="31"/>
      <c r="L11" s="31"/>
      <c r="M11" s="35"/>
      <c r="N11" s="52"/>
      <c r="P11" s="41"/>
      <c r="Q11" s="30"/>
    </row>
    <row r="12" spans="1:17" ht="16.5" thickTop="1" thickBot="1" x14ac:dyDescent="0.3">
      <c r="C12" s="56"/>
      <c r="D12" s="29" t="s">
        <v>87</v>
      </c>
      <c r="E12" s="59"/>
      <c r="F12" s="31"/>
      <c r="G12" s="36"/>
      <c r="H12" s="36"/>
      <c r="I12" s="55"/>
      <c r="J12" s="29" t="s">
        <v>26</v>
      </c>
      <c r="K12" s="59"/>
      <c r="L12" s="31"/>
      <c r="M12" s="35"/>
      <c r="N12" s="52"/>
      <c r="O12" s="29" t="s">
        <v>90</v>
      </c>
      <c r="P12" s="93"/>
      <c r="Q12" s="29"/>
    </row>
    <row r="13" spans="1:17" ht="16.5" thickTop="1" thickBot="1" x14ac:dyDescent="0.3">
      <c r="C13" s="56"/>
      <c r="D13" s="29"/>
      <c r="E13" s="34"/>
      <c r="F13" s="34"/>
      <c r="G13" s="34"/>
      <c r="H13" s="34"/>
      <c r="I13" s="52"/>
      <c r="J13" s="29"/>
      <c r="K13" s="31"/>
      <c r="L13" s="31"/>
      <c r="M13" s="35"/>
      <c r="N13" s="52"/>
      <c r="O13" s="29"/>
      <c r="P13" s="34"/>
      <c r="Q13" s="30"/>
    </row>
    <row r="14" spans="1:17" ht="16.5" thickTop="1" thickBot="1" x14ac:dyDescent="0.3">
      <c r="C14" s="56"/>
      <c r="D14" s="29" t="s">
        <v>50</v>
      </c>
      <c r="E14" s="59"/>
      <c r="F14" s="31"/>
      <c r="G14" s="36"/>
      <c r="H14" s="36"/>
      <c r="I14" s="55"/>
      <c r="J14" s="29"/>
      <c r="K14" s="31"/>
      <c r="L14" s="31"/>
      <c r="M14" s="35"/>
      <c r="N14" s="52"/>
      <c r="O14" s="17" t="s">
        <v>91</v>
      </c>
      <c r="P14" s="93"/>
      <c r="Q14" s="29"/>
    </row>
    <row r="15" spans="1:17" ht="16.5" thickTop="1" thickBot="1" x14ac:dyDescent="0.3">
      <c r="C15" s="56"/>
      <c r="D15" s="29"/>
      <c r="E15" s="34"/>
      <c r="F15" s="34"/>
      <c r="G15" s="34"/>
      <c r="H15" s="34"/>
      <c r="I15" s="52"/>
      <c r="J15" s="29"/>
      <c r="K15" s="31"/>
      <c r="L15" s="31"/>
      <c r="M15" s="35"/>
      <c r="N15" s="52"/>
      <c r="O15" s="34"/>
      <c r="P15" s="34"/>
      <c r="Q15" s="35"/>
    </row>
    <row r="16" spans="1:17" ht="16.5" thickTop="1" thickBot="1" x14ac:dyDescent="0.3">
      <c r="C16" s="56"/>
      <c r="D16" s="29" t="s">
        <v>34</v>
      </c>
      <c r="E16" s="59"/>
      <c r="F16" s="31"/>
      <c r="G16" s="36"/>
      <c r="H16" s="36"/>
      <c r="I16" s="55"/>
      <c r="K16" s="31"/>
      <c r="L16" s="31"/>
      <c r="M16" s="35"/>
      <c r="N16" s="52"/>
      <c r="O16" s="29" t="s">
        <v>26</v>
      </c>
      <c r="P16" s="93"/>
      <c r="Q16" s="35"/>
    </row>
    <row r="17" spans="3:17" ht="16.5" thickTop="1" thickBot="1" x14ac:dyDescent="0.3">
      <c r="C17" s="56"/>
      <c r="D17" s="29"/>
      <c r="E17" s="34"/>
      <c r="F17" s="34"/>
      <c r="G17" s="34"/>
      <c r="H17" s="34"/>
      <c r="I17" s="52"/>
      <c r="J17" s="29"/>
      <c r="K17" s="31"/>
      <c r="L17" s="31"/>
      <c r="M17" s="35"/>
      <c r="N17" s="52"/>
      <c r="O17" s="29"/>
      <c r="P17" s="34"/>
      <c r="Q17" s="35"/>
    </row>
    <row r="18" spans="3:17" ht="16.5" thickTop="1" thickBot="1" x14ac:dyDescent="0.3">
      <c r="C18" s="56"/>
      <c r="D18" s="29" t="s">
        <v>79</v>
      </c>
      <c r="E18" s="59"/>
      <c r="F18" s="31"/>
      <c r="G18" s="36"/>
      <c r="H18" s="36"/>
      <c r="I18" s="55"/>
      <c r="K18" s="31"/>
      <c r="L18" s="31"/>
      <c r="M18" s="35"/>
      <c r="N18" s="52"/>
      <c r="O18" s="34"/>
      <c r="P18" s="34"/>
      <c r="Q18" s="35"/>
    </row>
    <row r="19" spans="3:17" ht="16.5" thickTop="1" thickBot="1" x14ac:dyDescent="0.3">
      <c r="C19" s="56"/>
      <c r="D19" s="29"/>
      <c r="E19" s="29"/>
      <c r="F19" s="30"/>
      <c r="G19" s="34"/>
      <c r="H19" s="34"/>
      <c r="I19" s="52"/>
      <c r="J19" s="34"/>
      <c r="K19" s="34"/>
      <c r="L19" s="34"/>
      <c r="M19" s="35"/>
      <c r="N19" s="52"/>
      <c r="O19" s="34"/>
      <c r="P19" s="34"/>
      <c r="Q19" s="35"/>
    </row>
    <row r="20" spans="3:17" ht="31.5" thickTop="1" thickBot="1" x14ac:dyDescent="0.3">
      <c r="C20" s="56"/>
      <c r="D20" s="37" t="s">
        <v>51</v>
      </c>
      <c r="E20" s="59"/>
      <c r="F20" s="31"/>
      <c r="G20" s="36"/>
      <c r="H20" s="36"/>
      <c r="I20" s="55"/>
      <c r="J20" s="36"/>
      <c r="K20" s="36"/>
      <c r="L20" s="36"/>
      <c r="M20" s="35"/>
      <c r="N20" s="52"/>
      <c r="O20" s="38" t="s">
        <v>88</v>
      </c>
      <c r="P20" s="59"/>
      <c r="Q20" s="35"/>
    </row>
    <row r="21" spans="3:17" ht="16.5" thickTop="1" thickBot="1" x14ac:dyDescent="0.3">
      <c r="C21" s="56"/>
      <c r="D21" s="29"/>
      <c r="E21" s="34"/>
      <c r="F21" s="34"/>
      <c r="G21" s="34"/>
      <c r="H21" s="34"/>
      <c r="I21" s="52"/>
      <c r="J21" s="34"/>
      <c r="K21" s="34"/>
      <c r="L21" s="34"/>
      <c r="M21" s="35"/>
      <c r="N21" s="52"/>
      <c r="O21" s="34"/>
      <c r="P21" s="34"/>
      <c r="Q21" s="35"/>
    </row>
    <row r="22" spans="3:17" ht="30.75" customHeight="1" thickTop="1" thickBot="1" x14ac:dyDescent="0.3">
      <c r="C22" s="56"/>
      <c r="D22" s="38" t="s">
        <v>71</v>
      </c>
      <c r="E22" s="59"/>
      <c r="F22" s="31"/>
      <c r="G22" s="36"/>
      <c r="H22" s="36"/>
      <c r="I22" s="55"/>
      <c r="J22" s="36"/>
      <c r="K22" s="36"/>
      <c r="L22" s="36"/>
      <c r="M22" s="35"/>
      <c r="N22" s="52"/>
      <c r="O22" s="34"/>
      <c r="P22" s="34"/>
      <c r="Q22" s="35"/>
    </row>
    <row r="23" spans="3:17" ht="15.75" thickTop="1" x14ac:dyDescent="0.25">
      <c r="C23" s="56"/>
      <c r="D23" s="29"/>
      <c r="E23" s="34"/>
      <c r="F23" s="34"/>
      <c r="G23" s="34"/>
      <c r="H23" s="34"/>
      <c r="I23" s="52"/>
      <c r="J23" s="34"/>
      <c r="K23" s="34"/>
      <c r="L23" s="34"/>
      <c r="M23" s="35"/>
      <c r="N23" s="52"/>
      <c r="O23" s="34"/>
      <c r="P23" s="34"/>
      <c r="Q23" s="35"/>
    </row>
    <row r="24" spans="3:17" ht="15.75" thickBot="1" x14ac:dyDescent="0.3">
      <c r="C24" s="56"/>
      <c r="D24" s="39"/>
      <c r="E24" s="39"/>
      <c r="G24" s="40"/>
      <c r="H24" s="40"/>
      <c r="I24" s="53"/>
      <c r="J24" s="40"/>
      <c r="K24" s="49"/>
      <c r="L24" s="40"/>
      <c r="M24" s="41"/>
      <c r="N24" s="53"/>
      <c r="O24" s="40"/>
      <c r="P24" s="40"/>
      <c r="Q24" s="41"/>
    </row>
    <row r="25" spans="3:17" ht="32.25" customHeight="1" thickTop="1" thickBot="1" x14ac:dyDescent="0.3">
      <c r="C25" s="57"/>
      <c r="D25" s="60" t="s">
        <v>6</v>
      </c>
      <c r="E25" s="48" t="str">
        <f>'Настройки ФМ'!H16</f>
        <v>заполните все ячейки этапа 1</v>
      </c>
      <c r="F25" s="40"/>
      <c r="G25" s="40"/>
      <c r="H25" s="40"/>
      <c r="I25" s="53"/>
      <c r="J25" s="60" t="s">
        <v>6</v>
      </c>
      <c r="K25" s="50" t="str">
        <f>'Настройки ФМ'!L16</f>
        <v>заполните все ячейки этапа 1 и этапа 2</v>
      </c>
      <c r="L25" s="40"/>
      <c r="M25" s="41"/>
      <c r="N25" s="53"/>
      <c r="O25" s="60" t="s">
        <v>6</v>
      </c>
      <c r="P25" s="50" t="str">
        <f>'Настройки ФМ'!P16</f>
        <v>заполните все ячейки этапа 1 и этапа 3</v>
      </c>
      <c r="Q25" s="40"/>
    </row>
    <row r="26" spans="3:17" ht="11.25" customHeight="1" thickTop="1" x14ac:dyDescent="0.25">
      <c r="C26" s="58"/>
      <c r="D26" s="42"/>
      <c r="E26" s="43"/>
      <c r="F26" s="40"/>
      <c r="G26" s="40"/>
      <c r="H26" s="40"/>
      <c r="I26" s="54"/>
      <c r="J26" s="42"/>
      <c r="K26" s="44"/>
      <c r="L26" s="40"/>
      <c r="M26" s="41"/>
      <c r="N26" s="54"/>
      <c r="O26" s="42"/>
      <c r="P26" s="44"/>
      <c r="Q26" s="40"/>
    </row>
    <row r="27" spans="3:17" ht="10.5" customHeight="1" x14ac:dyDescent="0.25">
      <c r="C27" s="20"/>
      <c r="D27" s="26"/>
      <c r="E27" s="45"/>
      <c r="F27" s="40"/>
      <c r="G27" s="40"/>
      <c r="H27" s="40"/>
      <c r="I27" s="40"/>
      <c r="J27" s="26"/>
      <c r="K27" s="46"/>
      <c r="L27" s="40"/>
      <c r="M27" s="41"/>
      <c r="N27" s="41"/>
      <c r="O27" s="26"/>
      <c r="P27" s="46"/>
      <c r="Q27" s="40"/>
    </row>
    <row r="28" spans="3:17" ht="32.25" hidden="1" customHeight="1" x14ac:dyDescent="0.25">
      <c r="C28" s="20"/>
      <c r="D28" s="26"/>
      <c r="E28" s="45"/>
      <c r="F28" s="40"/>
      <c r="G28" s="40"/>
      <c r="H28" s="40"/>
      <c r="I28" s="40"/>
      <c r="J28" s="26"/>
      <c r="K28" s="46"/>
      <c r="L28" s="40"/>
      <c r="M28" s="41"/>
      <c r="N28" s="41"/>
      <c r="O28" s="26"/>
      <c r="P28" s="46"/>
      <c r="Q28" s="40"/>
    </row>
    <row r="29" spans="3:17" ht="15" hidden="1" customHeight="1" x14ac:dyDescent="0.25">
      <c r="D29" s="20"/>
      <c r="E29" s="40"/>
      <c r="F29" s="40"/>
      <c r="G29" s="47"/>
      <c r="H29" s="47"/>
      <c r="I29" s="47"/>
      <c r="J29" s="20"/>
      <c r="K29" s="40"/>
      <c r="L29" s="40"/>
      <c r="M29" s="41"/>
      <c r="N29" s="41"/>
      <c r="O29" s="20"/>
      <c r="P29" s="40"/>
      <c r="Q29" s="40"/>
    </row>
    <row r="30" spans="3:17" hidden="1" x14ac:dyDescent="0.25"/>
    <row r="31" spans="3:17" hidden="1" x14ac:dyDescent="0.25"/>
    <row r="32" spans="3:17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  <row r="65537" hidden="1" x14ac:dyDescent="0.25"/>
    <row r="65538" hidden="1" x14ac:dyDescent="0.25"/>
    <row r="65539" hidden="1" x14ac:dyDescent="0.25"/>
  </sheetData>
  <sheetProtection password="9690" sheet="1" objects="1" scenarios="1"/>
  <mergeCells count="8">
    <mergeCell ref="C6:E6"/>
    <mergeCell ref="I6:K6"/>
    <mergeCell ref="N6:P6"/>
    <mergeCell ref="E2:O2"/>
    <mergeCell ref="N5:O5"/>
    <mergeCell ref="E3:O3"/>
    <mergeCell ref="C5:D5"/>
    <mergeCell ref="I5:J5"/>
  </mergeCells>
  <pageMargins left="0.7" right="0.7" top="0.75" bottom="0.75" header="0.3" footer="0.3"/>
  <pageSetup paperSize="9" orientation="landscape" r:id="rId1"/>
  <picture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'Настройки ФМ'!$B$2:$B$4</xm:f>
          </x14:formula1>
          <xm:sqref>E8</xm:sqref>
        </x14:dataValidation>
        <x14:dataValidation type="list" allowBlank="1" showInputMessage="1" showErrorMessage="1">
          <x14:formula1>
            <xm:f>'Настройки ФМ'!$B$12:$B$13</xm:f>
          </x14:formula1>
          <xm:sqref>E14</xm:sqref>
        </x14:dataValidation>
        <x14:dataValidation type="list" allowBlank="1" showInputMessage="1" showErrorMessage="1">
          <x14:formula1>
            <xm:f>'Настройки ФМ'!$B$14:$B$15</xm:f>
          </x14:formula1>
          <xm:sqref>E16</xm:sqref>
        </x14:dataValidation>
        <x14:dataValidation type="list" allowBlank="1" showInputMessage="1" showErrorMessage="1">
          <x14:formula1>
            <xm:f>'Настройки ФМ'!$B$18:$B$22</xm:f>
          </x14:formula1>
          <xm:sqref>E18</xm:sqref>
        </x14:dataValidation>
        <x14:dataValidation type="list" allowBlank="1" showInputMessage="1" showErrorMessage="1">
          <x14:formula1>
            <xm:f>'Настройки ФМ'!$B$16:$B$17</xm:f>
          </x14:formula1>
          <xm:sqref>E20</xm:sqref>
        </x14:dataValidation>
        <x14:dataValidation type="list" allowBlank="1" showInputMessage="1" showErrorMessage="1">
          <x14:formula1>
            <xm:f>'Настройки ФМ'!$B$23:$B$24</xm:f>
          </x14:formula1>
          <xm:sqref>E22</xm:sqref>
        </x14:dataValidation>
        <x14:dataValidation type="list" allowBlank="1" showInputMessage="1" showErrorMessage="1">
          <x14:formula1>
            <xm:f>'Настройки ФМ'!$C$25:$C$26</xm:f>
          </x14:formula1>
          <xm:sqref>K8</xm:sqref>
        </x14:dataValidation>
        <x14:dataValidation type="list" allowBlank="1" showInputMessage="1" showErrorMessage="1">
          <x14:formula1>
            <xm:f>'Настройки ФМ'!$C$27:$C$28</xm:f>
          </x14:formula1>
          <xm:sqref>K10</xm:sqref>
        </x14:dataValidation>
        <x14:dataValidation type="list" allowBlank="1" showInputMessage="1" showErrorMessage="1">
          <x14:formula1>
            <xm:f>'Настройки ФМ'!$B$29:$B$30</xm:f>
          </x14:formula1>
          <xm:sqref>K12</xm:sqref>
        </x14:dataValidation>
        <x14:dataValidation type="list" allowBlank="1" showInputMessage="1" showErrorMessage="1">
          <x14:formula1>
            <xm:f>'Настройки ФМ'!$B$31:$B$32</xm:f>
          </x14:formula1>
          <xm:sqref>P8</xm:sqref>
        </x14:dataValidation>
        <x14:dataValidation type="list" allowBlank="1" showInputMessage="1" showErrorMessage="1">
          <x14:formula1>
            <xm:f>'Настройки ФМ'!$B$29:$B$30</xm:f>
          </x14:formula1>
          <xm:sqref>P16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1"/>
  <sheetViews>
    <sheetView workbookViewId="0">
      <selection activeCell="F29" sqref="F29"/>
    </sheetView>
  </sheetViews>
  <sheetFormatPr defaultRowHeight="15" x14ac:dyDescent="0.25"/>
  <cols>
    <col min="1" max="1" width="41.42578125" customWidth="1"/>
    <col min="2" max="2" width="17.5703125" customWidth="1"/>
    <col min="3" max="3" width="20.42578125" customWidth="1"/>
    <col min="4" max="4" width="11.140625" customWidth="1"/>
    <col min="5" max="5" width="4.42578125" customWidth="1"/>
    <col min="6" max="6" width="40.140625" customWidth="1"/>
    <col min="7" max="7" width="6" customWidth="1"/>
    <col min="8" max="8" width="28.7109375" customWidth="1"/>
    <col min="9" max="9" width="3" customWidth="1"/>
    <col min="10" max="10" width="12" customWidth="1"/>
    <col min="11" max="11" width="3.5703125" customWidth="1"/>
    <col min="12" max="12" width="29.42578125" customWidth="1"/>
    <col min="13" max="13" width="2.42578125" customWidth="1"/>
    <col min="14" max="14" width="14" customWidth="1"/>
    <col min="16" max="16" width="25.140625" customWidth="1"/>
    <col min="18" max="18" width="18.5703125" customWidth="1"/>
    <col min="19" max="19" width="31.42578125" customWidth="1"/>
    <col min="20" max="20" width="10.42578125" customWidth="1"/>
  </cols>
  <sheetData>
    <row r="2" spans="1:21" x14ac:dyDescent="0.25">
      <c r="A2" s="117" t="s">
        <v>16</v>
      </c>
      <c r="B2" s="85" t="s">
        <v>17</v>
      </c>
      <c r="C2" s="85"/>
      <c r="D2" s="86">
        <v>3</v>
      </c>
    </row>
    <row r="3" spans="1:21" ht="15" customHeight="1" x14ac:dyDescent="0.25">
      <c r="A3" s="118"/>
      <c r="B3" s="6" t="s">
        <v>18</v>
      </c>
      <c r="C3" s="6"/>
      <c r="D3" s="8">
        <v>2</v>
      </c>
      <c r="F3" s="113" t="s">
        <v>53</v>
      </c>
      <c r="G3" s="114"/>
      <c r="H3" s="115"/>
      <c r="J3" s="113" t="s">
        <v>52</v>
      </c>
      <c r="K3" s="114"/>
      <c r="L3" s="115"/>
      <c r="N3" s="113" t="s">
        <v>55</v>
      </c>
      <c r="O3" s="114"/>
      <c r="P3" s="115"/>
    </row>
    <row r="4" spans="1:21" x14ac:dyDescent="0.25">
      <c r="A4" s="119"/>
      <c r="B4" s="87" t="s">
        <v>19</v>
      </c>
      <c r="C4" s="87"/>
      <c r="D4" s="88">
        <v>-1</v>
      </c>
      <c r="F4" s="5"/>
      <c r="G4" s="6"/>
      <c r="H4" s="7" t="s">
        <v>58</v>
      </c>
      <c r="J4" s="5"/>
      <c r="K4" s="6"/>
      <c r="L4" s="7" t="s">
        <v>58</v>
      </c>
      <c r="N4" s="5"/>
      <c r="O4" s="6"/>
      <c r="P4" s="7" t="s">
        <v>58</v>
      </c>
      <c r="R4" t="s">
        <v>85</v>
      </c>
      <c r="S4" t="s">
        <v>95</v>
      </c>
      <c r="T4">
        <v>-2</v>
      </c>
    </row>
    <row r="5" spans="1:21" x14ac:dyDescent="0.25">
      <c r="A5" s="117" t="s">
        <v>73</v>
      </c>
      <c r="B5" s="85" t="s">
        <v>76</v>
      </c>
      <c r="C5" s="85"/>
      <c r="D5" s="86">
        <v>-2</v>
      </c>
      <c r="F5" s="5" t="s">
        <v>16</v>
      </c>
      <c r="G5" s="6"/>
      <c r="H5" s="8" t="str">
        <f>IF(Калькулятор!E8="","",IF(Калькулятор!E8=B2,D2,IF(Калькулятор!E8=B3,D3,D4)))</f>
        <v/>
      </c>
      <c r="J5" s="5" t="s">
        <v>38</v>
      </c>
      <c r="K5" s="6"/>
      <c r="L5" s="8" t="str">
        <f>IF(Калькулятор!K8="","",IF(Калькулятор!K8=C25,D25,D26))</f>
        <v/>
      </c>
      <c r="N5" s="5" t="s">
        <v>59</v>
      </c>
      <c r="O5" s="6"/>
      <c r="P5" s="8" t="str">
        <f>IF(Калькулятор!P8="","",IF(Калькулятор!P8=B31,D31,D32))</f>
        <v/>
      </c>
      <c r="S5" t="s">
        <v>97</v>
      </c>
      <c r="T5">
        <v>3</v>
      </c>
    </row>
    <row r="6" spans="1:21" x14ac:dyDescent="0.25">
      <c r="A6" s="118"/>
      <c r="B6" s="6" t="s">
        <v>77</v>
      </c>
      <c r="C6" s="6"/>
      <c r="D6" s="8">
        <v>0</v>
      </c>
      <c r="F6" s="5" t="s">
        <v>73</v>
      </c>
      <c r="G6" s="6"/>
      <c r="H6" s="8" t="str">
        <f>IF(Калькулятор!E10="","",IF(Калькулятор!E10&gt;165,D7,IF(Калькулятор!E10&gt;160,D6,D5)))</f>
        <v/>
      </c>
      <c r="J6" s="16" t="s">
        <v>40</v>
      </c>
      <c r="K6" s="9"/>
      <c r="L6" s="8" t="str">
        <f>IF(Калькулятор!K10="","",IF(Калькулятор!K10=C27,D27,D28))</f>
        <v/>
      </c>
      <c r="N6" s="5" t="s">
        <v>37</v>
      </c>
      <c r="O6" s="9"/>
      <c r="P6" s="8" t="str">
        <f>IF(Калькулятор!P10="","",IF(Калькулятор!P10&lt;344,D33,D34))</f>
        <v/>
      </c>
      <c r="R6" t="s">
        <v>5</v>
      </c>
      <c r="S6" t="s">
        <v>98</v>
      </c>
    </row>
    <row r="7" spans="1:21" x14ac:dyDescent="0.25">
      <c r="A7" s="119"/>
      <c r="B7" s="87" t="s">
        <v>78</v>
      </c>
      <c r="C7" s="87"/>
      <c r="D7" s="88">
        <v>1</v>
      </c>
      <c r="F7" s="5" t="s">
        <v>5</v>
      </c>
      <c r="G7" s="9" t="str">
        <f>IF(OR(Калькулятор!E10="",Калькулятор!E12=""),"",Калькулятор!E12/(Калькулятор!E10*Калькулятор!E10/10000))</f>
        <v/>
      </c>
      <c r="H7" s="8" t="str">
        <f>IF(G7="","",IF(G7&lt;18.5,D8,IF(G7&lt;25,D9,IF(G7&lt;30,D10,D11))))</f>
        <v/>
      </c>
      <c r="J7" s="10" t="s">
        <v>26</v>
      </c>
      <c r="K7" s="6"/>
      <c r="L7" s="8" t="str">
        <f>IF(Калькулятор!K12="","",IF(Калькулятор!K12=B29,D29,D30))</f>
        <v/>
      </c>
      <c r="N7" s="5" t="s">
        <v>38</v>
      </c>
      <c r="O7" s="6"/>
      <c r="P7" s="8" t="str">
        <f>IF(Калькулятор!P12="","",IF(Калькулятор!P12&lt;358,D35,D36))</f>
        <v/>
      </c>
      <c r="S7" t="s">
        <v>99</v>
      </c>
      <c r="T7" t="s">
        <v>100</v>
      </c>
      <c r="U7">
        <f>IF($O$10&lt;12.5,-2,IF($O$10&gt;18,3,0))</f>
        <v>3</v>
      </c>
    </row>
    <row r="8" spans="1:21" x14ac:dyDescent="0.25">
      <c r="A8" s="117" t="s">
        <v>7</v>
      </c>
      <c r="B8" s="85" t="s">
        <v>20</v>
      </c>
      <c r="C8" s="85"/>
      <c r="D8" s="86">
        <v>-10</v>
      </c>
      <c r="F8" s="5" t="s">
        <v>33</v>
      </c>
      <c r="G8" s="6"/>
      <c r="H8" s="8" t="str">
        <f>IF(Калькулятор!E14="","",IF(Калькулятор!E14=B12,D12,D13))</f>
        <v/>
      </c>
      <c r="J8" s="10"/>
      <c r="K8" s="9"/>
      <c r="L8" s="8"/>
      <c r="N8" s="5" t="s">
        <v>39</v>
      </c>
      <c r="O8" s="6"/>
      <c r="P8" s="8" t="str">
        <f>IF(Калькулятор!P14="","",IF(Калькулятор!P14&lt;76,D37,D38))</f>
        <v/>
      </c>
      <c r="S8" t="s">
        <v>101</v>
      </c>
      <c r="T8" t="s">
        <v>102</v>
      </c>
      <c r="U8">
        <f>IF($O$10&lt;11.5,-2,IF($O$10&gt;16,3,0))</f>
        <v>3</v>
      </c>
    </row>
    <row r="9" spans="1:21" x14ac:dyDescent="0.25">
      <c r="A9" s="118"/>
      <c r="B9" s="6" t="s">
        <v>21</v>
      </c>
      <c r="C9" s="6"/>
      <c r="D9" s="8">
        <v>0</v>
      </c>
      <c r="F9" s="5" t="s">
        <v>34</v>
      </c>
      <c r="G9" s="9"/>
      <c r="H9" s="8" t="str">
        <f>IF(Калькулятор!E16="","",IF(Калькулятор!E16=B14,D14,D15))</f>
        <v/>
      </c>
      <c r="J9" s="5"/>
      <c r="K9" s="9"/>
      <c r="L9" s="8"/>
      <c r="N9" s="10" t="s">
        <v>26</v>
      </c>
      <c r="O9" s="9"/>
      <c r="P9" s="8" t="str">
        <f>IF(Калькулятор!P16="","",IF(Калькулятор!P16=B29,D29,D30))</f>
        <v/>
      </c>
      <c r="S9" t="s">
        <v>103</v>
      </c>
      <c r="T9" t="s">
        <v>104</v>
      </c>
      <c r="U9">
        <f>IF($O$10&lt;7,-2,IF($O$10&gt;11.5,3,0))</f>
        <v>3</v>
      </c>
    </row>
    <row r="10" spans="1:21" ht="17.25" customHeight="1" x14ac:dyDescent="0.25">
      <c r="A10" s="118"/>
      <c r="B10" s="6" t="s">
        <v>22</v>
      </c>
      <c r="C10" s="6"/>
      <c r="D10" s="8">
        <v>4</v>
      </c>
      <c r="F10" s="5" t="s">
        <v>79</v>
      </c>
      <c r="G10" s="9"/>
      <c r="H10" s="8" t="str">
        <f>IF(Калькулятор!E18="","",IF(Калькулятор!E18=B18,D18,IF(Калькулятор!E18=B19,D19,IF(Калькулятор!E18=B20,D20,IF(Калькулятор!E18=B21,D21,D22)))))</f>
        <v/>
      </c>
      <c r="J10" s="5"/>
      <c r="K10" s="9"/>
      <c r="L10" s="7"/>
      <c r="N10" s="16" t="s">
        <v>107</v>
      </c>
      <c r="O10" s="89" t="str">
        <f>IF(Калькулятор!P20="","",Калькулятор!P20)</f>
        <v/>
      </c>
      <c r="P10" s="8" t="str">
        <f>IF(O10="","",IF(G7&lt;18.5,U7,IF(G7&lt;25,U8,IF(G7&lt;30,U9,U10))))</f>
        <v/>
      </c>
      <c r="S10" t="s">
        <v>105</v>
      </c>
      <c r="T10" t="s">
        <v>106</v>
      </c>
      <c r="U10">
        <f>IF($O$10&lt;5,-2,IF($O$10&gt;9,3,0))</f>
        <v>3</v>
      </c>
    </row>
    <row r="11" spans="1:21" x14ac:dyDescent="0.25">
      <c r="A11" s="119"/>
      <c r="B11" s="87" t="s">
        <v>23</v>
      </c>
      <c r="C11" s="87"/>
      <c r="D11" s="88">
        <v>5</v>
      </c>
      <c r="F11" s="5" t="s">
        <v>24</v>
      </c>
      <c r="G11" s="9"/>
      <c r="H11" s="8" t="str">
        <f>IF(Калькулятор!E20="","",IF(Калькулятор!E20=B16,D16,D17))</f>
        <v/>
      </c>
      <c r="J11" s="5"/>
      <c r="K11" s="11"/>
      <c r="L11" s="8"/>
      <c r="N11" s="5"/>
      <c r="O11" s="9"/>
      <c r="P11" s="8"/>
    </row>
    <row r="12" spans="1:21" x14ac:dyDescent="0.25">
      <c r="A12" s="117" t="s">
        <v>33</v>
      </c>
      <c r="B12" s="85" t="s">
        <v>8</v>
      </c>
      <c r="C12" s="85"/>
      <c r="D12" s="86">
        <v>0</v>
      </c>
      <c r="F12" s="10" t="s">
        <v>25</v>
      </c>
      <c r="G12" s="11"/>
      <c r="H12" s="8" t="str">
        <f>IF(Калькулятор!E22="","",IF(Калькулятор!E22=B23,D23,D24))</f>
        <v/>
      </c>
      <c r="J12" s="5"/>
      <c r="K12" s="11"/>
      <c r="L12" s="8"/>
      <c r="N12" s="5"/>
      <c r="O12" s="11"/>
      <c r="P12" s="8"/>
    </row>
    <row r="13" spans="1:21" x14ac:dyDescent="0.25">
      <c r="A13" s="119"/>
      <c r="B13" s="87" t="s">
        <v>1</v>
      </c>
      <c r="C13" s="87"/>
      <c r="D13" s="88">
        <v>4</v>
      </c>
      <c r="F13" s="5"/>
      <c r="G13" s="9"/>
      <c r="H13" s="8"/>
      <c r="J13" s="5"/>
      <c r="K13" s="9"/>
      <c r="L13" s="8"/>
      <c r="N13" s="5"/>
      <c r="O13" s="11"/>
      <c r="P13" s="8"/>
    </row>
    <row r="14" spans="1:21" x14ac:dyDescent="0.25">
      <c r="A14" s="117" t="s">
        <v>34</v>
      </c>
      <c r="B14" s="85" t="s">
        <v>8</v>
      </c>
      <c r="C14" s="85"/>
      <c r="D14" s="86">
        <v>0</v>
      </c>
      <c r="F14" s="5" t="s">
        <v>9</v>
      </c>
      <c r="G14" s="9"/>
      <c r="H14" s="12" t="str">
        <f>IFERROR((H5+H6+H7+H8+H9+H10+H11+H12),"")</f>
        <v/>
      </c>
      <c r="J14" s="5" t="s">
        <v>9</v>
      </c>
      <c r="K14" s="9"/>
      <c r="L14" s="12" t="str">
        <f>IFERROR((H5+H6+H7+H8+H9+H10+H11+H12+L5+L6+L7),"")</f>
        <v/>
      </c>
      <c r="N14" s="5" t="s">
        <v>9</v>
      </c>
      <c r="O14" s="9"/>
      <c r="P14" s="12" t="str">
        <f>IFERROR((H5+H6+H7+H8+H9+H10+H11+H12+P5+P6+P7+P8+P9+P10),"")</f>
        <v/>
      </c>
    </row>
    <row r="15" spans="1:21" x14ac:dyDescent="0.25">
      <c r="A15" s="119"/>
      <c r="B15" s="87" t="s">
        <v>1</v>
      </c>
      <c r="C15" s="87"/>
      <c r="D15" s="88">
        <v>4</v>
      </c>
      <c r="F15" s="10"/>
      <c r="G15" s="9"/>
      <c r="H15" s="8"/>
      <c r="J15" s="5"/>
      <c r="K15" s="9"/>
      <c r="L15" s="8"/>
      <c r="N15" s="5"/>
      <c r="O15" s="9"/>
      <c r="P15" s="8"/>
    </row>
    <row r="16" spans="1:21" ht="33.75" customHeight="1" x14ac:dyDescent="0.25">
      <c r="A16" s="117" t="s">
        <v>24</v>
      </c>
      <c r="B16" s="85" t="s">
        <v>3</v>
      </c>
      <c r="C16" s="85"/>
      <c r="D16" s="86">
        <v>8</v>
      </c>
      <c r="F16" s="13" t="s">
        <v>6</v>
      </c>
      <c r="G16" s="14"/>
      <c r="H16" s="15" t="str">
        <f>IF(H14="","заполните все ячейки этапа 1",IF(H14&gt;=3, "высокая вероятность развития фетальной макросомии", "низкая вероятность развития фетальной макросомии"))</f>
        <v>заполните все ячейки этапа 1</v>
      </c>
      <c r="J16" s="13" t="s">
        <v>6</v>
      </c>
      <c r="K16" s="14"/>
      <c r="L16" s="15" t="str">
        <f>IF(L14="","заполните все ячейки этапа 1 и этапа 2",IF(L14&gt;=17, "высокая вероятность развития фетальной макросомии", "низкая вероятность развития фетальной макросомии"))</f>
        <v>заполните все ячейки этапа 1 и этапа 2</v>
      </c>
      <c r="N16" s="13" t="s">
        <v>6</v>
      </c>
      <c r="O16" s="14"/>
      <c r="P16" s="15" t="str">
        <f>IF(P14="","заполните все ячейки этапа 1 и этапа 3",IF(P14&gt;=24, "высокая вероятность фетальной макросомии", "низкая вероятность фетальной макросомии"))</f>
        <v>заполните все ячейки этапа 1 и этапа 3</v>
      </c>
    </row>
    <row r="17" spans="1:12" x14ac:dyDescent="0.25">
      <c r="A17" s="119"/>
      <c r="B17" s="87" t="s">
        <v>2</v>
      </c>
      <c r="C17" s="87"/>
      <c r="D17" s="88">
        <v>0</v>
      </c>
      <c r="G17" s="1"/>
      <c r="H17" s="4"/>
      <c r="K17" s="1"/>
      <c r="L17" s="4"/>
    </row>
    <row r="18" spans="1:12" x14ac:dyDescent="0.25">
      <c r="A18" s="120" t="s">
        <v>79</v>
      </c>
      <c r="B18" s="91" t="s">
        <v>80</v>
      </c>
      <c r="C18" s="85"/>
      <c r="D18" s="86">
        <v>-1</v>
      </c>
      <c r="H18" s="4"/>
      <c r="L18" s="4"/>
    </row>
    <row r="19" spans="1:12" x14ac:dyDescent="0.25">
      <c r="A19" s="121"/>
      <c r="B19" s="90" t="s">
        <v>81</v>
      </c>
      <c r="C19" s="6"/>
      <c r="D19" s="8">
        <v>-1</v>
      </c>
    </row>
    <row r="20" spans="1:12" x14ac:dyDescent="0.25">
      <c r="A20" s="121"/>
      <c r="B20" s="6" t="s">
        <v>82</v>
      </c>
      <c r="C20" s="6"/>
      <c r="D20" s="8">
        <v>1</v>
      </c>
    </row>
    <row r="21" spans="1:12" x14ac:dyDescent="0.25">
      <c r="A21" s="121"/>
      <c r="B21" s="6" t="s">
        <v>83</v>
      </c>
      <c r="C21" s="6"/>
      <c r="D21" s="8">
        <v>1</v>
      </c>
    </row>
    <row r="22" spans="1:12" x14ac:dyDescent="0.25">
      <c r="A22" s="122"/>
      <c r="B22" s="87" t="s">
        <v>84</v>
      </c>
      <c r="C22" s="87"/>
      <c r="D22" s="88">
        <v>3</v>
      </c>
    </row>
    <row r="23" spans="1:12" x14ac:dyDescent="0.25">
      <c r="A23" s="117" t="s">
        <v>25</v>
      </c>
      <c r="B23" s="85" t="s">
        <v>3</v>
      </c>
      <c r="C23" s="85"/>
      <c r="D23" s="86">
        <v>5</v>
      </c>
    </row>
    <row r="24" spans="1:12" x14ac:dyDescent="0.25">
      <c r="A24" s="119"/>
      <c r="B24" s="87" t="s">
        <v>2</v>
      </c>
      <c r="C24" s="87"/>
      <c r="D24" s="88">
        <v>0</v>
      </c>
    </row>
    <row r="25" spans="1:12" x14ac:dyDescent="0.25">
      <c r="A25" s="117" t="s">
        <v>31</v>
      </c>
      <c r="B25" s="116" t="s">
        <v>38</v>
      </c>
      <c r="C25" s="6" t="s">
        <v>35</v>
      </c>
      <c r="D25" s="8">
        <v>8</v>
      </c>
    </row>
    <row r="26" spans="1:12" x14ac:dyDescent="0.25">
      <c r="A26" s="118"/>
      <c r="B26" s="116"/>
      <c r="C26" s="6" t="s">
        <v>36</v>
      </c>
      <c r="D26" s="8">
        <v>0</v>
      </c>
    </row>
    <row r="27" spans="1:12" x14ac:dyDescent="0.25">
      <c r="A27" s="118"/>
      <c r="B27" s="116" t="s">
        <v>40</v>
      </c>
      <c r="C27" s="6" t="s">
        <v>35</v>
      </c>
      <c r="D27" s="8">
        <v>6</v>
      </c>
    </row>
    <row r="28" spans="1:12" x14ac:dyDescent="0.25">
      <c r="A28" s="118"/>
      <c r="B28" s="123"/>
      <c r="C28" s="87" t="s">
        <v>36</v>
      </c>
      <c r="D28" s="88">
        <v>0</v>
      </c>
    </row>
    <row r="29" spans="1:12" x14ac:dyDescent="0.25">
      <c r="A29" s="117" t="s">
        <v>26</v>
      </c>
      <c r="B29" s="85" t="s">
        <v>27</v>
      </c>
      <c r="C29" s="85"/>
      <c r="D29" s="86">
        <v>1</v>
      </c>
    </row>
    <row r="30" spans="1:12" x14ac:dyDescent="0.25">
      <c r="A30" s="119"/>
      <c r="B30" s="87" t="s">
        <v>28</v>
      </c>
      <c r="C30" s="87"/>
      <c r="D30" s="88">
        <v>-2</v>
      </c>
    </row>
    <row r="31" spans="1:12" x14ac:dyDescent="0.25">
      <c r="A31" s="117" t="s">
        <v>29</v>
      </c>
      <c r="B31" s="85" t="s">
        <v>42</v>
      </c>
      <c r="C31" s="85"/>
      <c r="D31" s="86">
        <v>0</v>
      </c>
    </row>
    <row r="32" spans="1:12" x14ac:dyDescent="0.25">
      <c r="A32" s="119"/>
      <c r="B32" s="87" t="s">
        <v>41</v>
      </c>
      <c r="C32" s="87"/>
      <c r="D32" s="88">
        <v>3</v>
      </c>
    </row>
    <row r="33" spans="1:4" x14ac:dyDescent="0.25">
      <c r="A33" s="92" t="s">
        <v>30</v>
      </c>
      <c r="B33" s="85" t="s">
        <v>43</v>
      </c>
      <c r="C33" s="85" t="s">
        <v>45</v>
      </c>
      <c r="D33" s="86">
        <v>0</v>
      </c>
    </row>
    <row r="34" spans="1:4" x14ac:dyDescent="0.25">
      <c r="A34" s="5"/>
      <c r="B34" s="6"/>
      <c r="C34" s="6" t="s">
        <v>44</v>
      </c>
      <c r="D34" s="8">
        <v>10</v>
      </c>
    </row>
    <row r="35" spans="1:4" x14ac:dyDescent="0.25">
      <c r="A35" s="5"/>
      <c r="B35" s="6" t="s">
        <v>46</v>
      </c>
      <c r="C35" s="6" t="s">
        <v>48</v>
      </c>
      <c r="D35" s="8">
        <v>0</v>
      </c>
    </row>
    <row r="36" spans="1:4" x14ac:dyDescent="0.25">
      <c r="A36" s="5"/>
      <c r="B36" s="6"/>
      <c r="C36" s="6" t="s">
        <v>47</v>
      </c>
      <c r="D36" s="8">
        <v>15</v>
      </c>
    </row>
    <row r="37" spans="1:4" x14ac:dyDescent="0.25">
      <c r="A37" s="5"/>
      <c r="B37" s="90" t="s">
        <v>39</v>
      </c>
      <c r="C37" s="90" t="s">
        <v>93</v>
      </c>
      <c r="D37" s="8">
        <v>0</v>
      </c>
    </row>
    <row r="38" spans="1:4" x14ac:dyDescent="0.25">
      <c r="A38" s="13"/>
      <c r="B38" s="87"/>
      <c r="C38" s="87" t="s">
        <v>92</v>
      </c>
      <c r="D38" s="88">
        <v>7</v>
      </c>
    </row>
    <row r="39" spans="1:4" x14ac:dyDescent="0.25">
      <c r="A39" s="117" t="s">
        <v>94</v>
      </c>
      <c r="B39" s="85" t="s">
        <v>95</v>
      </c>
      <c r="C39" s="85"/>
      <c r="D39" s="86">
        <v>-2</v>
      </c>
    </row>
    <row r="40" spans="1:4" x14ac:dyDescent="0.25">
      <c r="A40" s="118"/>
      <c r="B40" s="6" t="s">
        <v>96</v>
      </c>
      <c r="C40" s="6"/>
      <c r="D40" s="8">
        <v>0</v>
      </c>
    </row>
    <row r="41" spans="1:4" x14ac:dyDescent="0.25">
      <c r="A41" s="119"/>
      <c r="B41" s="87" t="s">
        <v>97</v>
      </c>
      <c r="C41" s="87"/>
      <c r="D41" s="94">
        <v>3</v>
      </c>
    </row>
  </sheetData>
  <mergeCells count="17">
    <mergeCell ref="A39:A41"/>
    <mergeCell ref="B27:B28"/>
    <mergeCell ref="A2:A4"/>
    <mergeCell ref="A16:A17"/>
    <mergeCell ref="A8:A11"/>
    <mergeCell ref="A31:A32"/>
    <mergeCell ref="A29:A30"/>
    <mergeCell ref="N3:P3"/>
    <mergeCell ref="F3:H3"/>
    <mergeCell ref="J3:L3"/>
    <mergeCell ref="B25:B26"/>
    <mergeCell ref="A5:A7"/>
    <mergeCell ref="A18:A22"/>
    <mergeCell ref="A25:A28"/>
    <mergeCell ref="A23:A24"/>
    <mergeCell ref="A12:A13"/>
    <mergeCell ref="A14:A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2"/>
  <sheetViews>
    <sheetView workbookViewId="0">
      <selection activeCell="L37" sqref="L37"/>
    </sheetView>
  </sheetViews>
  <sheetFormatPr defaultRowHeight="15" x14ac:dyDescent="0.25"/>
  <sheetData>
    <row r="1" spans="3:3" s="83" customFormat="1" ht="47.25" customHeight="1" x14ac:dyDescent="0.25">
      <c r="C1" s="83" t="s">
        <v>70</v>
      </c>
    </row>
    <row r="2" spans="3:3" s="82" customFormat="1" ht="23.25" x14ac:dyDescent="0.35">
      <c r="C2" s="84" t="s">
        <v>69</v>
      </c>
    </row>
  </sheetData>
  <sheetProtection password="9690" sheet="1" objects="1" scenarios="1"/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Инструкция</vt:lpstr>
      <vt:lpstr>Калькулятор</vt:lpstr>
      <vt:lpstr>Настройки ФМ</vt:lpstr>
      <vt:lpstr>Центильные таблицы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2022-03-28T08:36:30Z</cp:lastPrinted>
  <dcterms:created xsi:type="dcterms:W3CDTF">2021-08-26T08:22:55Z</dcterms:created>
  <dcterms:modified xsi:type="dcterms:W3CDTF">2022-04-22T11:51:39Z</dcterms:modified>
</cp:coreProperties>
</file>